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22995" windowHeight="10050"/>
  </bookViews>
  <sheets>
    <sheet name="Basic Exercise" sheetId="1" r:id="rId1"/>
    <sheet name="Sheet2" sheetId="2" r:id="rId2"/>
    <sheet name="Sheet3" sheetId="3" r:id="rId3"/>
  </sheets>
  <calcPr calcId="145621" calcMode="autoNoTable" iterateCount="10000" iterateDelta="1.0000000000000001E-5" calcOnSave="0"/>
  <fileRecoveryPr repairLoad="1"/>
</workbook>
</file>

<file path=xl/calcChain.xml><?xml version="1.0" encoding="utf-8"?>
<calcChain xmlns="http://schemas.openxmlformats.org/spreadsheetml/2006/main">
  <c r="O48" i="1" l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47" i="1"/>
  <c r="L49" i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48" i="1"/>
  <c r="J23" i="1"/>
  <c r="K23" i="1" s="1"/>
  <c r="L23" i="1" s="1"/>
  <c r="M23" i="1" s="1"/>
  <c r="J24" i="1"/>
  <c r="K24" i="1" s="1"/>
  <c r="J25" i="1"/>
  <c r="K25" i="1" s="1"/>
  <c r="L25" i="1" s="1"/>
  <c r="M25" i="1" s="1"/>
  <c r="J26" i="1"/>
  <c r="K26" i="1" s="1"/>
  <c r="J27" i="1"/>
  <c r="K27" i="1" s="1"/>
  <c r="L27" i="1" s="1"/>
  <c r="M27" i="1" s="1"/>
  <c r="J28" i="1"/>
  <c r="K28" i="1" s="1"/>
  <c r="J29" i="1"/>
  <c r="K29" i="1" s="1"/>
  <c r="L29" i="1" s="1"/>
  <c r="M29" i="1" s="1"/>
  <c r="J30" i="1"/>
  <c r="K30" i="1" s="1"/>
  <c r="J31" i="1"/>
  <c r="K31" i="1" s="1"/>
  <c r="L31" i="1" s="1"/>
  <c r="M31" i="1" s="1"/>
  <c r="J32" i="1"/>
  <c r="K32" i="1" s="1"/>
  <c r="J33" i="1"/>
  <c r="K33" i="1" s="1"/>
  <c r="L33" i="1" s="1"/>
  <c r="M33" i="1" s="1"/>
  <c r="J34" i="1"/>
  <c r="K34" i="1" s="1"/>
  <c r="J35" i="1"/>
  <c r="K35" i="1" s="1"/>
  <c r="L35" i="1" s="1"/>
  <c r="M35" i="1" s="1"/>
  <c r="J36" i="1"/>
  <c r="K36" i="1" s="1"/>
  <c r="L36" i="1" s="1"/>
  <c r="M36" i="1" s="1"/>
  <c r="J37" i="1"/>
  <c r="K37" i="1" s="1"/>
  <c r="J38" i="1"/>
  <c r="K38" i="1" s="1"/>
  <c r="L38" i="1" s="1"/>
  <c r="M38" i="1" s="1"/>
  <c r="J22" i="1"/>
  <c r="K22" i="1" s="1"/>
  <c r="L22" i="1" s="1"/>
  <c r="M22" i="1" s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L39" i="1" s="1"/>
  <c r="M39" i="1" s="1"/>
  <c r="I22" i="1"/>
  <c r="L32" i="1" l="1"/>
  <c r="M32" i="1" s="1"/>
  <c r="L28" i="1"/>
  <c r="M28" i="1" s="1"/>
  <c r="L24" i="1"/>
  <c r="M24" i="1" s="1"/>
  <c r="L34" i="1"/>
  <c r="M34" i="1" s="1"/>
  <c r="L30" i="1"/>
  <c r="M30" i="1" s="1"/>
  <c r="L26" i="1"/>
  <c r="M26" i="1" s="1"/>
  <c r="L37" i="1"/>
  <c r="M37" i="1" s="1"/>
  <c r="E41" i="1"/>
  <c r="O38" i="1" l="1"/>
  <c r="O25" i="1"/>
  <c r="O32" i="1"/>
  <c r="O35" i="1"/>
  <c r="O29" i="1"/>
  <c r="O36" i="1"/>
  <c r="O26" i="1"/>
  <c r="O37" i="1"/>
  <c r="O31" i="1"/>
  <c r="O28" i="1"/>
  <c r="O33" i="1"/>
  <c r="O34" i="1"/>
  <c r="O23" i="1"/>
  <c r="O39" i="1"/>
  <c r="P39" i="1" s="1"/>
  <c r="R39" i="1" s="1"/>
  <c r="O27" i="1"/>
  <c r="O24" i="1"/>
  <c r="O22" i="1"/>
  <c r="N48" i="1" s="1"/>
  <c r="O30" i="1"/>
  <c r="N57" i="1" l="1"/>
  <c r="N58" i="1"/>
  <c r="N52" i="1"/>
  <c r="N51" i="1"/>
  <c r="N72" i="1"/>
  <c r="N71" i="1"/>
  <c r="N77" i="1"/>
  <c r="N78" i="1"/>
  <c r="N73" i="1"/>
  <c r="N74" i="1"/>
  <c r="N56" i="1"/>
  <c r="N55" i="1"/>
  <c r="N64" i="1"/>
  <c r="N63" i="1"/>
  <c r="N60" i="1"/>
  <c r="N59" i="1"/>
  <c r="N76" i="1"/>
  <c r="N75" i="1"/>
  <c r="N53" i="1"/>
  <c r="N54" i="1"/>
  <c r="N69" i="1"/>
  <c r="N70" i="1"/>
  <c r="N68" i="1"/>
  <c r="N67" i="1"/>
  <c r="N49" i="1"/>
  <c r="N50" i="1"/>
  <c r="N65" i="1"/>
  <c r="N66" i="1"/>
  <c r="N61" i="1"/>
  <c r="N62" i="1"/>
  <c r="N80" i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79" i="1"/>
  <c r="N47" i="1"/>
  <c r="P37" i="1"/>
  <c r="R37" i="1" s="1"/>
  <c r="P27" i="1"/>
  <c r="R27" i="1" s="1"/>
  <c r="P33" i="1"/>
  <c r="R33" i="1" s="1"/>
  <c r="P26" i="1"/>
  <c r="R26" i="1" s="1"/>
  <c r="P32" i="1"/>
  <c r="P34" i="1"/>
  <c r="R34" i="1" s="1"/>
  <c r="P28" i="1"/>
  <c r="Q28" i="1" s="1"/>
  <c r="P36" i="1"/>
  <c r="Q36" i="1" s="1"/>
  <c r="P25" i="1"/>
  <c r="Q25" i="1" s="1"/>
  <c r="P24" i="1"/>
  <c r="R24" i="1" s="1"/>
  <c r="P35" i="1"/>
  <c r="Q35" i="1" s="1"/>
  <c r="P30" i="1"/>
  <c r="Q30" i="1" s="1"/>
  <c r="P23" i="1"/>
  <c r="R23" i="1" s="1"/>
  <c r="P31" i="1"/>
  <c r="R31" i="1" s="1"/>
  <c r="P29" i="1"/>
  <c r="Q29" i="1" s="1"/>
  <c r="P38" i="1"/>
  <c r="Q38" i="1" s="1"/>
  <c r="P22" i="1"/>
  <c r="Q22" i="1" s="1"/>
  <c r="Q37" i="1"/>
  <c r="Q39" i="1"/>
  <c r="R30" i="1" l="1"/>
  <c r="Q26" i="1"/>
  <c r="R36" i="1"/>
  <c r="Q27" i="1"/>
  <c r="Q34" i="1"/>
  <c r="R38" i="1"/>
  <c r="R25" i="1"/>
  <c r="Q23" i="1"/>
  <c r="R29" i="1"/>
  <c r="Q24" i="1"/>
  <c r="Q31" i="1"/>
  <c r="R28" i="1"/>
  <c r="R22" i="1"/>
  <c r="S22" i="1" s="1"/>
  <c r="S23" i="1" s="1"/>
  <c r="M51" i="1" s="1"/>
  <c r="R35" i="1"/>
  <c r="Q33" i="1"/>
  <c r="R32" i="1"/>
  <c r="Q32" i="1"/>
  <c r="M48" i="1"/>
  <c r="S24" i="1" l="1"/>
  <c r="S25" i="1" s="1"/>
  <c r="M50" i="1"/>
  <c r="M49" i="1"/>
  <c r="M52" i="1" l="1"/>
  <c r="M53" i="1"/>
  <c r="M54" i="1"/>
  <c r="M55" i="1"/>
  <c r="S26" i="1"/>
  <c r="M57" i="1" l="1"/>
  <c r="M56" i="1"/>
  <c r="S27" i="1"/>
  <c r="S28" i="1" l="1"/>
  <c r="S29" i="1" s="1"/>
  <c r="M59" i="1"/>
  <c r="M58" i="1"/>
  <c r="M62" i="1" l="1"/>
  <c r="M63" i="1"/>
  <c r="M61" i="1"/>
  <c r="M60" i="1"/>
  <c r="S30" i="1"/>
  <c r="M65" i="1" l="1"/>
  <c r="M64" i="1"/>
  <c r="S31" i="1"/>
  <c r="M66" i="1" l="1"/>
  <c r="M67" i="1"/>
  <c r="S32" i="1"/>
  <c r="M69" i="1" l="1"/>
  <c r="M68" i="1"/>
  <c r="S33" i="1"/>
  <c r="M71" i="1" l="1"/>
  <c r="M70" i="1"/>
  <c r="S34" i="1"/>
  <c r="M73" i="1" l="1"/>
  <c r="M72" i="1"/>
  <c r="S35" i="1"/>
  <c r="M74" i="1" l="1"/>
  <c r="M75" i="1"/>
  <c r="S36" i="1"/>
  <c r="M77" i="1" l="1"/>
  <c r="M76" i="1"/>
  <c r="S37" i="1"/>
  <c r="M78" i="1" l="1"/>
  <c r="M79" i="1"/>
  <c r="S38" i="1"/>
  <c r="E4" i="1"/>
  <c r="M81" i="1" l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80" i="1"/>
  <c r="E6" i="1"/>
  <c r="U22" i="1"/>
  <c r="V22" i="1" s="1"/>
  <c r="X22" i="1" s="1"/>
  <c r="U35" i="1"/>
  <c r="V35" i="1" s="1"/>
  <c r="U32" i="1"/>
  <c r="V32" i="1" s="1"/>
  <c r="U33" i="1"/>
  <c r="V33" i="1" s="1"/>
  <c r="U34" i="1"/>
  <c r="V34" i="1" s="1"/>
  <c r="T22" i="1"/>
  <c r="T36" i="1"/>
  <c r="W36" i="1" s="1"/>
  <c r="T37" i="1"/>
  <c r="W37" i="1" s="1"/>
  <c r="T38" i="1"/>
  <c r="W38" i="1" s="1"/>
  <c r="T35" i="1"/>
  <c r="W35" i="1" s="1"/>
  <c r="U24" i="1"/>
  <c r="V24" i="1" s="1"/>
  <c r="U25" i="1"/>
  <c r="V25" i="1" s="1"/>
  <c r="E5" i="1"/>
  <c r="T27" i="1"/>
  <c r="W27" i="1" s="1"/>
  <c r="U28" i="1"/>
  <c r="V28" i="1" s="1"/>
  <c r="U30" i="1"/>
  <c r="V30" i="1" s="1"/>
  <c r="T32" i="1"/>
  <c r="W32" i="1" s="1"/>
  <c r="T34" i="1"/>
  <c r="W34" i="1" s="1"/>
  <c r="U23" i="1"/>
  <c r="V23" i="1" s="1"/>
  <c r="U39" i="1"/>
  <c r="V39" i="1" s="1"/>
  <c r="U36" i="1"/>
  <c r="V36" i="1" s="1"/>
  <c r="U37" i="1"/>
  <c r="V37" i="1" s="1"/>
  <c r="U38" i="1"/>
  <c r="V38" i="1" s="1"/>
  <c r="T24" i="1"/>
  <c r="W24" i="1" s="1"/>
  <c r="T25" i="1"/>
  <c r="W25" i="1" s="1"/>
  <c r="T26" i="1"/>
  <c r="W26" i="1" s="1"/>
  <c r="T23" i="1"/>
  <c r="W23" i="1" s="1"/>
  <c r="T39" i="1"/>
  <c r="W39" i="1" s="1"/>
  <c r="U27" i="1"/>
  <c r="V27" i="1" s="1"/>
  <c r="U26" i="1"/>
  <c r="V26" i="1" s="1"/>
  <c r="T28" i="1"/>
  <c r="W28" i="1" s="1"/>
  <c r="T29" i="1"/>
  <c r="W29" i="1" s="1"/>
  <c r="T30" i="1"/>
  <c r="W30" i="1" s="1"/>
  <c r="U31" i="1"/>
  <c r="V31" i="1" s="1"/>
  <c r="U29" i="1"/>
  <c r="V29" i="1" s="1"/>
  <c r="T33" i="1"/>
  <c r="W33" i="1" s="1"/>
  <c r="T31" i="1"/>
  <c r="W31" i="1" s="1"/>
  <c r="S39" i="1"/>
  <c r="X26" i="1" l="1"/>
  <c r="X38" i="1"/>
  <c r="X36" i="1"/>
  <c r="X37" i="1"/>
  <c r="X27" i="1"/>
  <c r="X29" i="1"/>
  <c r="X23" i="1"/>
  <c r="X28" i="1"/>
  <c r="X24" i="1"/>
  <c r="X32" i="1"/>
  <c r="X31" i="1"/>
  <c r="X35" i="1"/>
  <c r="X34" i="1"/>
  <c r="X39" i="1"/>
  <c r="X30" i="1"/>
  <c r="X25" i="1"/>
  <c r="X33" i="1"/>
  <c r="X41" i="1" l="1"/>
  <c r="E7" i="1" s="1"/>
</calcChain>
</file>

<file path=xl/sharedStrings.xml><?xml version="1.0" encoding="utf-8"?>
<sst xmlns="http://schemas.openxmlformats.org/spreadsheetml/2006/main" count="86" uniqueCount="65">
  <si>
    <t>Fuel Cost -- USD/MMBTU</t>
  </si>
  <si>
    <t>HFO</t>
  </si>
  <si>
    <t>ADO</t>
  </si>
  <si>
    <t>Demand</t>
  </si>
  <si>
    <t>Gas</t>
  </si>
  <si>
    <t>Conversion:</t>
  </si>
  <si>
    <t>kJ</t>
  </si>
  <si>
    <t>BTU</t>
  </si>
  <si>
    <t>KJ</t>
  </si>
  <si>
    <t>Plant Name</t>
  </si>
  <si>
    <t>Capacity (MW)</t>
  </si>
  <si>
    <t>Heat Rate (kJ/kWh)</t>
  </si>
  <si>
    <t>Fuel Type</t>
  </si>
  <si>
    <t>RF1</t>
  </si>
  <si>
    <t>RF2</t>
  </si>
  <si>
    <t>JPPC</t>
  </si>
  <si>
    <t>OH4</t>
  </si>
  <si>
    <t>HB6</t>
  </si>
  <si>
    <t>OH3</t>
  </si>
  <si>
    <t>OH2</t>
  </si>
  <si>
    <t>WKPP</t>
  </si>
  <si>
    <t>JEP</t>
  </si>
  <si>
    <t>BOCC</t>
  </si>
  <si>
    <t>BOGT9</t>
  </si>
  <si>
    <t>HBGT10</t>
  </si>
  <si>
    <t>HBGT5</t>
  </si>
  <si>
    <t>BOGT7</t>
  </si>
  <si>
    <t>NEW-CCGT</t>
  </si>
  <si>
    <t>NEW-MSD</t>
  </si>
  <si>
    <t>NEW-GT</t>
  </si>
  <si>
    <t>Unserved Energy</t>
  </si>
  <si>
    <t>Total</t>
  </si>
  <si>
    <t>Outputs</t>
  </si>
  <si>
    <t>Inputs</t>
  </si>
  <si>
    <t>Hourly</t>
  </si>
  <si>
    <t>Variable Cost (USD/MWH)</t>
  </si>
  <si>
    <t>Total Cost for Hr</t>
  </si>
  <si>
    <t>Marginal Cost for Hr</t>
  </si>
  <si>
    <t>Marginal Unit</t>
  </si>
  <si>
    <t>Marginal Unit Name</t>
  </si>
  <si>
    <t>Heavy Fuel Oil</t>
  </si>
  <si>
    <t>Automotive Diesel Oil</t>
  </si>
  <si>
    <t>Natural Gas</t>
  </si>
  <si>
    <t>Code</t>
  </si>
  <si>
    <t>Match of Fuel Type</t>
  </si>
  <si>
    <t>Fuel Cost (USD/MMBTU)</t>
  </si>
  <si>
    <t>USD/MMBTU</t>
  </si>
  <si>
    <t>Heat Rate (kBTU/MWh)</t>
  </si>
  <si>
    <t>Fuel Cost (USD/MWH)</t>
  </si>
  <si>
    <t>Total Variable Cost (USD/MWH)</t>
  </si>
  <si>
    <t>Sort Cost (Using Small Function</t>
  </si>
  <si>
    <t>Plant Number</t>
  </si>
  <si>
    <t>Match of Sort to Find Sorted Code</t>
  </si>
  <si>
    <t>Plant Name Using INDEX function</t>
  </si>
  <si>
    <t>Capacity Using INDEX Function</t>
  </si>
  <si>
    <t>Accumulated Capacity (MW)</t>
  </si>
  <si>
    <t>Fully Dispatched</t>
  </si>
  <si>
    <t>Genearion from Full Dispatch Units</t>
  </si>
  <si>
    <t>Generation From Partial Dispatch Unit</t>
  </si>
  <si>
    <t>Total Generation Cost (USD)</t>
  </si>
  <si>
    <t xml:space="preserve">Increment </t>
  </si>
  <si>
    <t>Counter</t>
  </si>
  <si>
    <t>Plant</t>
  </si>
  <si>
    <t>Accum Capacity</t>
  </si>
  <si>
    <t>Marginal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</si>
</sst>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Suppy and Demand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Supply</c:v>
          </c:tx>
          <c:marker>
            <c:symbol val="none"/>
          </c:marker>
          <c:xVal>
            <c:numRef>
              <c:f>'Basic Exercise'!$M$47:$M$80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160</c:v>
                </c:pt>
                <c:pt idx="8">
                  <c:v>160</c:v>
                </c:pt>
                <c:pt idx="9">
                  <c:v>284</c:v>
                </c:pt>
                <c:pt idx="10">
                  <c:v>284</c:v>
                </c:pt>
                <c:pt idx="11">
                  <c:v>349.5</c:v>
                </c:pt>
                <c:pt idx="12">
                  <c:v>349.5</c:v>
                </c:pt>
                <c:pt idx="13">
                  <c:v>369.5</c:v>
                </c:pt>
                <c:pt idx="14">
                  <c:v>369.5</c:v>
                </c:pt>
                <c:pt idx="15">
                  <c:v>389.5</c:v>
                </c:pt>
                <c:pt idx="16">
                  <c:v>389.5</c:v>
                </c:pt>
                <c:pt idx="17">
                  <c:v>454.5</c:v>
                </c:pt>
                <c:pt idx="18">
                  <c:v>454.5</c:v>
                </c:pt>
                <c:pt idx="19">
                  <c:v>519.5</c:v>
                </c:pt>
                <c:pt idx="20">
                  <c:v>519.5</c:v>
                </c:pt>
                <c:pt idx="21">
                  <c:v>581</c:v>
                </c:pt>
                <c:pt idx="22">
                  <c:v>581</c:v>
                </c:pt>
                <c:pt idx="23">
                  <c:v>692</c:v>
                </c:pt>
                <c:pt idx="24">
                  <c:v>692</c:v>
                </c:pt>
                <c:pt idx="25">
                  <c:v>749</c:v>
                </c:pt>
                <c:pt idx="26">
                  <c:v>749</c:v>
                </c:pt>
                <c:pt idx="27">
                  <c:v>781</c:v>
                </c:pt>
                <c:pt idx="28">
                  <c:v>781</c:v>
                </c:pt>
                <c:pt idx="29">
                  <c:v>802</c:v>
                </c:pt>
                <c:pt idx="30">
                  <c:v>802</c:v>
                </c:pt>
                <c:pt idx="31">
                  <c:v>822</c:v>
                </c:pt>
                <c:pt idx="32">
                  <c:v>822</c:v>
                </c:pt>
                <c:pt idx="33">
                  <c:v>840</c:v>
                </c:pt>
              </c:numCache>
            </c:numRef>
          </c:xVal>
          <c:yVal>
            <c:numRef>
              <c:f>'Basic Exercise'!$N$47:$N$80</c:f>
              <c:numCache>
                <c:formatCode>#,##0.00</c:formatCode>
                <c:ptCount val="34"/>
                <c:pt idx="0">
                  <c:v>64.490000000000038</c:v>
                </c:pt>
                <c:pt idx="1">
                  <c:v>64.490000000000038</c:v>
                </c:pt>
                <c:pt idx="2">
                  <c:v>88.000000000000028</c:v>
                </c:pt>
                <c:pt idx="3">
                  <c:v>88.000000000000028</c:v>
                </c:pt>
                <c:pt idx="4">
                  <c:v>106.0000124170481</c:v>
                </c:pt>
                <c:pt idx="5">
                  <c:v>106.0000124170481</c:v>
                </c:pt>
                <c:pt idx="6">
                  <c:v>127.76648651300007</c:v>
                </c:pt>
                <c:pt idx="7">
                  <c:v>127.76648651300007</c:v>
                </c:pt>
                <c:pt idx="8">
                  <c:v>135.82767094850007</c:v>
                </c:pt>
                <c:pt idx="9">
                  <c:v>135.82767094850007</c:v>
                </c:pt>
                <c:pt idx="10">
                  <c:v>136.46744749100006</c:v>
                </c:pt>
                <c:pt idx="11">
                  <c:v>136.46744749100006</c:v>
                </c:pt>
                <c:pt idx="12">
                  <c:v>144.7987598</c:v>
                </c:pt>
                <c:pt idx="13">
                  <c:v>144.7987598</c:v>
                </c:pt>
                <c:pt idx="14">
                  <c:v>144.7987598</c:v>
                </c:pt>
                <c:pt idx="15">
                  <c:v>144.7987598</c:v>
                </c:pt>
                <c:pt idx="16">
                  <c:v>185.58806869850008</c:v>
                </c:pt>
                <c:pt idx="17">
                  <c:v>185.58806869850008</c:v>
                </c:pt>
                <c:pt idx="18">
                  <c:v>193.74877392950009</c:v>
                </c:pt>
                <c:pt idx="19">
                  <c:v>193.74877392950009</c:v>
                </c:pt>
                <c:pt idx="20">
                  <c:v>211.86155871050008</c:v>
                </c:pt>
                <c:pt idx="21">
                  <c:v>211.86155871050008</c:v>
                </c:pt>
                <c:pt idx="22">
                  <c:v>223.35468840000004</c:v>
                </c:pt>
                <c:pt idx="23">
                  <c:v>223.35468840000004</c:v>
                </c:pt>
                <c:pt idx="24">
                  <c:v>234.36747575000007</c:v>
                </c:pt>
                <c:pt idx="25">
                  <c:v>234.36747575000007</c:v>
                </c:pt>
                <c:pt idx="26">
                  <c:v>375.76367807999998</c:v>
                </c:pt>
                <c:pt idx="27">
                  <c:v>375.76367807999998</c:v>
                </c:pt>
                <c:pt idx="28">
                  <c:v>416.70937680000003</c:v>
                </c:pt>
                <c:pt idx="29">
                  <c:v>416.70937680000003</c:v>
                </c:pt>
                <c:pt idx="30">
                  <c:v>462.20459760000006</c:v>
                </c:pt>
                <c:pt idx="31">
                  <c:v>462.20459760000006</c:v>
                </c:pt>
                <c:pt idx="32">
                  <c:v>487.22696903999997</c:v>
                </c:pt>
                <c:pt idx="33">
                  <c:v>487.22696903999997</c:v>
                </c:pt>
              </c:numCache>
            </c:numRef>
          </c:yVal>
          <c:smooth val="0"/>
        </c:ser>
        <c:ser>
          <c:idx val="1"/>
          <c:order val="1"/>
          <c:tx>
            <c:v>Demand</c:v>
          </c:tx>
          <c:marker>
            <c:symbol val="none"/>
          </c:marker>
          <c:xVal>
            <c:numRef>
              <c:f>'Basic Exercise'!$O$47:$O$80</c:f>
              <c:numCache>
                <c:formatCode>General</c:formatCode>
                <c:ptCount val="34"/>
                <c:pt idx="0">
                  <c:v>700</c:v>
                </c:pt>
                <c:pt idx="1">
                  <c:v>700</c:v>
                </c:pt>
                <c:pt idx="2">
                  <c:v>700</c:v>
                </c:pt>
                <c:pt idx="3">
                  <c:v>700</c:v>
                </c:pt>
                <c:pt idx="4">
                  <c:v>700</c:v>
                </c:pt>
                <c:pt idx="5">
                  <c:v>700</c:v>
                </c:pt>
                <c:pt idx="6">
                  <c:v>700</c:v>
                </c:pt>
                <c:pt idx="7">
                  <c:v>700</c:v>
                </c:pt>
                <c:pt idx="8">
                  <c:v>700</c:v>
                </c:pt>
                <c:pt idx="9">
                  <c:v>700</c:v>
                </c:pt>
                <c:pt idx="10">
                  <c:v>700</c:v>
                </c:pt>
                <c:pt idx="11">
                  <c:v>700</c:v>
                </c:pt>
                <c:pt idx="12">
                  <c:v>700</c:v>
                </c:pt>
                <c:pt idx="13">
                  <c:v>700</c:v>
                </c:pt>
                <c:pt idx="14">
                  <c:v>700</c:v>
                </c:pt>
                <c:pt idx="15">
                  <c:v>700</c:v>
                </c:pt>
                <c:pt idx="16">
                  <c:v>700</c:v>
                </c:pt>
                <c:pt idx="17">
                  <c:v>700</c:v>
                </c:pt>
                <c:pt idx="18">
                  <c:v>700</c:v>
                </c:pt>
                <c:pt idx="19">
                  <c:v>700</c:v>
                </c:pt>
                <c:pt idx="20">
                  <c:v>700</c:v>
                </c:pt>
                <c:pt idx="21">
                  <c:v>700</c:v>
                </c:pt>
                <c:pt idx="22">
                  <c:v>700</c:v>
                </c:pt>
                <c:pt idx="23">
                  <c:v>700</c:v>
                </c:pt>
                <c:pt idx="24">
                  <c:v>700</c:v>
                </c:pt>
                <c:pt idx="25">
                  <c:v>700</c:v>
                </c:pt>
                <c:pt idx="26">
                  <c:v>700</c:v>
                </c:pt>
                <c:pt idx="27">
                  <c:v>700</c:v>
                </c:pt>
                <c:pt idx="28">
                  <c:v>700</c:v>
                </c:pt>
                <c:pt idx="29">
                  <c:v>700</c:v>
                </c:pt>
                <c:pt idx="30">
                  <c:v>700</c:v>
                </c:pt>
                <c:pt idx="31">
                  <c:v>700</c:v>
                </c:pt>
                <c:pt idx="32">
                  <c:v>700</c:v>
                </c:pt>
                <c:pt idx="33">
                  <c:v>700</c:v>
                </c:pt>
              </c:numCache>
            </c:numRef>
          </c:xVal>
          <c:yVal>
            <c:numRef>
              <c:f>'Basic Exercise'!$M$47:$M$80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160</c:v>
                </c:pt>
                <c:pt idx="8">
                  <c:v>160</c:v>
                </c:pt>
                <c:pt idx="9">
                  <c:v>284</c:v>
                </c:pt>
                <c:pt idx="10">
                  <c:v>284</c:v>
                </c:pt>
                <c:pt idx="11">
                  <c:v>349.5</c:v>
                </c:pt>
                <c:pt idx="12">
                  <c:v>349.5</c:v>
                </c:pt>
                <c:pt idx="13">
                  <c:v>369.5</c:v>
                </c:pt>
                <c:pt idx="14">
                  <c:v>369.5</c:v>
                </c:pt>
                <c:pt idx="15">
                  <c:v>389.5</c:v>
                </c:pt>
                <c:pt idx="16">
                  <c:v>389.5</c:v>
                </c:pt>
                <c:pt idx="17">
                  <c:v>454.5</c:v>
                </c:pt>
                <c:pt idx="18">
                  <c:v>454.5</c:v>
                </c:pt>
                <c:pt idx="19">
                  <c:v>519.5</c:v>
                </c:pt>
                <c:pt idx="20">
                  <c:v>519.5</c:v>
                </c:pt>
                <c:pt idx="21">
                  <c:v>581</c:v>
                </c:pt>
                <c:pt idx="22">
                  <c:v>581</c:v>
                </c:pt>
                <c:pt idx="23">
                  <c:v>692</c:v>
                </c:pt>
                <c:pt idx="24">
                  <c:v>692</c:v>
                </c:pt>
                <c:pt idx="25">
                  <c:v>749</c:v>
                </c:pt>
                <c:pt idx="26">
                  <c:v>749</c:v>
                </c:pt>
                <c:pt idx="27">
                  <c:v>781</c:v>
                </c:pt>
                <c:pt idx="28">
                  <c:v>781</c:v>
                </c:pt>
                <c:pt idx="29">
                  <c:v>802</c:v>
                </c:pt>
                <c:pt idx="30">
                  <c:v>802</c:v>
                </c:pt>
                <c:pt idx="31">
                  <c:v>822</c:v>
                </c:pt>
                <c:pt idx="32">
                  <c:v>822</c:v>
                </c:pt>
                <c:pt idx="33">
                  <c:v>840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3152"/>
        <c:axId val="61668736"/>
      </c:scatterChart>
      <c:valAx>
        <c:axId val="11875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668736"/>
        <c:crosses val="autoZero"/>
        <c:crossBetween val="midCat"/>
      </c:valAx>
      <c:valAx>
        <c:axId val="6166873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8753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0</xdr:row>
      <xdr:rowOff>180975</xdr:rowOff>
    </xdr:from>
    <xdr:to>
      <xdr:col>11</xdr:col>
      <xdr:colOff>933450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X102"/>
  <sheetViews>
    <sheetView tabSelected="1" workbookViewId="0">
      <selection activeCell="A21" sqref="A21"/>
    </sheetView>
  </sheetViews>
  <sheetFormatPr defaultRowHeight="15" x14ac:dyDescent="0.25"/>
  <cols>
    <col min="1" max="1" width="2.140625" style="3" customWidth="1"/>
    <col min="2" max="3" width="2.140625" customWidth="1"/>
    <col min="4" max="4" width="23" customWidth="1"/>
    <col min="5" max="7" width="14" customWidth="1"/>
    <col min="8" max="19" width="14.28515625" customWidth="1"/>
    <col min="20" max="35" width="15.7109375" customWidth="1"/>
  </cols>
  <sheetData>
    <row r="2" spans="1:6" x14ac:dyDescent="0.25">
      <c r="A2" s="3" t="s">
        <v>32</v>
      </c>
    </row>
    <row r="3" spans="1:6" x14ac:dyDescent="0.25">
      <c r="C3" t="s">
        <v>34</v>
      </c>
    </row>
    <row r="4" spans="1:6" x14ac:dyDescent="0.25">
      <c r="D4" t="s">
        <v>38</v>
      </c>
      <c r="E4">
        <f ca="1">MATCH(E10,$S$22:$S$39)+1</f>
        <v>13</v>
      </c>
    </row>
    <row r="5" spans="1:6" x14ac:dyDescent="0.25">
      <c r="D5" t="s">
        <v>39</v>
      </c>
      <c r="E5" t="str">
        <f ca="1">INDEX($Q$22:$Q$39,E4)</f>
        <v>OH2</v>
      </c>
    </row>
    <row r="6" spans="1:6" x14ac:dyDescent="0.25">
      <c r="D6" t="s">
        <v>37</v>
      </c>
      <c r="E6" s="1">
        <f ca="1">INDEX(O22:O39,E4)</f>
        <v>234.36747575000007</v>
      </c>
    </row>
    <row r="7" spans="1:6" x14ac:dyDescent="0.25">
      <c r="D7" t="s">
        <v>36</v>
      </c>
      <c r="E7" s="1">
        <f ca="1">X41</f>
        <v>114192.8806826751</v>
      </c>
    </row>
    <row r="9" spans="1:6" x14ac:dyDescent="0.25">
      <c r="A9" s="3" t="s">
        <v>33</v>
      </c>
    </row>
    <row r="10" spans="1:6" x14ac:dyDescent="0.25">
      <c r="C10" t="s">
        <v>3</v>
      </c>
      <c r="E10" s="7">
        <v>700</v>
      </c>
    </row>
    <row r="12" spans="1:6" x14ac:dyDescent="0.25">
      <c r="C12" t="s">
        <v>0</v>
      </c>
      <c r="E12" s="2" t="s">
        <v>46</v>
      </c>
      <c r="F12" t="s">
        <v>43</v>
      </c>
    </row>
    <row r="13" spans="1:6" x14ac:dyDescent="0.25">
      <c r="C13" s="7">
        <v>1</v>
      </c>
      <c r="D13" t="s">
        <v>40</v>
      </c>
      <c r="E13" s="8">
        <v>15</v>
      </c>
      <c r="F13" s="2" t="s">
        <v>1</v>
      </c>
    </row>
    <row r="14" spans="1:6" x14ac:dyDescent="0.25">
      <c r="C14" s="7">
        <v>2</v>
      </c>
      <c r="D14" t="s">
        <v>41</v>
      </c>
      <c r="E14" s="8">
        <v>24</v>
      </c>
      <c r="F14" s="2" t="s">
        <v>2</v>
      </c>
    </row>
    <row r="15" spans="1:6" x14ac:dyDescent="0.25">
      <c r="C15" s="7">
        <v>3</v>
      </c>
      <c r="D15" t="s">
        <v>42</v>
      </c>
      <c r="E15" s="8">
        <v>10</v>
      </c>
      <c r="F15" s="2" t="s">
        <v>4</v>
      </c>
    </row>
    <row r="16" spans="1:6" x14ac:dyDescent="0.25">
      <c r="E16" s="1"/>
    </row>
    <row r="17" spans="3:24" x14ac:dyDescent="0.25">
      <c r="C17" t="s">
        <v>5</v>
      </c>
    </row>
    <row r="18" spans="3:24" x14ac:dyDescent="0.25">
      <c r="D18" s="7">
        <v>1</v>
      </c>
      <c r="E18" t="s">
        <v>6</v>
      </c>
      <c r="F18" s="7">
        <v>0.94781709999999997</v>
      </c>
      <c r="G18" t="s">
        <v>7</v>
      </c>
    </row>
    <row r="19" spans="3:24" x14ac:dyDescent="0.25">
      <c r="D19" s="9">
        <v>1.055056</v>
      </c>
      <c r="E19" t="s">
        <v>8</v>
      </c>
      <c r="F19" s="7">
        <v>1</v>
      </c>
      <c r="G19" t="s">
        <v>7</v>
      </c>
    </row>
    <row r="20" spans="3:24" ht="15.75" thickBot="1" x14ac:dyDescent="0.3"/>
    <row r="21" spans="3:24" ht="45.75" thickBot="1" x14ac:dyDescent="0.3">
      <c r="D21" s="4" t="s">
        <v>9</v>
      </c>
      <c r="E21" s="5" t="s">
        <v>10</v>
      </c>
      <c r="F21" s="6" t="s">
        <v>11</v>
      </c>
      <c r="G21" s="5" t="s">
        <v>12</v>
      </c>
      <c r="H21" s="12" t="s">
        <v>35</v>
      </c>
      <c r="I21" s="13" t="s">
        <v>47</v>
      </c>
      <c r="J21" s="14" t="s">
        <v>44</v>
      </c>
      <c r="K21" s="14" t="s">
        <v>45</v>
      </c>
      <c r="L21" s="14" t="s">
        <v>48</v>
      </c>
      <c r="M21" s="14" t="s">
        <v>49</v>
      </c>
      <c r="N21" s="14" t="s">
        <v>51</v>
      </c>
      <c r="O21" s="14" t="s">
        <v>50</v>
      </c>
      <c r="P21" s="14" t="s">
        <v>52</v>
      </c>
      <c r="Q21" s="14" t="s">
        <v>53</v>
      </c>
      <c r="R21" s="14" t="s">
        <v>54</v>
      </c>
      <c r="S21" s="14" t="s">
        <v>55</v>
      </c>
      <c r="T21" s="14" t="s">
        <v>38</v>
      </c>
      <c r="U21" s="14" t="s">
        <v>56</v>
      </c>
      <c r="V21" s="14" t="s">
        <v>57</v>
      </c>
      <c r="W21" s="14" t="s">
        <v>58</v>
      </c>
      <c r="X21" s="15" t="s">
        <v>59</v>
      </c>
    </row>
    <row r="22" spans="3:24" x14ac:dyDescent="0.25">
      <c r="D22" t="s">
        <v>13</v>
      </c>
      <c r="E22" s="8">
        <v>20</v>
      </c>
      <c r="F22" s="10">
        <v>9200</v>
      </c>
      <c r="G22" s="2" t="s">
        <v>1</v>
      </c>
      <c r="H22" s="8">
        <v>14</v>
      </c>
      <c r="I22" s="1">
        <f>F22*$F$18</f>
        <v>8719.9173200000005</v>
      </c>
      <c r="J22">
        <f>MATCH(G22:G22,$F$13:$F$15,0)</f>
        <v>1</v>
      </c>
      <c r="K22" s="1">
        <f>INDEX($E$13:$E$15,J22)</f>
        <v>15</v>
      </c>
      <c r="L22" s="1">
        <f>K22*I22/1000</f>
        <v>130.7987598</v>
      </c>
      <c r="M22" s="1">
        <f ca="1">L22+H22+RAND()*0.0000000000001</f>
        <v>144.7987598</v>
      </c>
      <c r="N22" s="1">
        <v>1</v>
      </c>
      <c r="O22" s="1">
        <f ca="1">SMALL($M$22:$M$39,N22)</f>
        <v>64.490000000000038</v>
      </c>
      <c r="P22">
        <f ca="1">MATCH(O22,$M$22:$M$39,0)</f>
        <v>15</v>
      </c>
      <c r="Q22" t="str">
        <f ca="1">INDEX($D$22:$D$39,P22)</f>
        <v>NEW-CCGT</v>
      </c>
      <c r="R22" s="1">
        <f ca="1">INDEX($E$22:$E$39,P22)</f>
        <v>0</v>
      </c>
      <c r="S22" s="1">
        <f ca="1">R22</f>
        <v>0</v>
      </c>
      <c r="T22" t="b">
        <f ca="1">N22=$E$4</f>
        <v>0</v>
      </c>
      <c r="U22" t="b">
        <f ca="1">N22&lt;$E$4</f>
        <v>1</v>
      </c>
      <c r="V22" s="1">
        <f ca="1">U22*R22</f>
        <v>0</v>
      </c>
      <c r="X22" s="1">
        <f ca="1">V22*O22+W22*O22</f>
        <v>0</v>
      </c>
    </row>
    <row r="23" spans="3:24" x14ac:dyDescent="0.25">
      <c r="D23" t="s">
        <v>14</v>
      </c>
      <c r="E23" s="8">
        <v>20</v>
      </c>
      <c r="F23" s="10">
        <v>9200</v>
      </c>
      <c r="G23" s="2" t="s">
        <v>1</v>
      </c>
      <c r="H23" s="8">
        <v>14</v>
      </c>
      <c r="I23" s="1">
        <f t="shared" ref="I23:I39" si="0">F23*$F$18</f>
        <v>8719.9173200000005</v>
      </c>
      <c r="J23">
        <f t="shared" ref="J23:J38" si="1">MATCH(G23:G23,$F$13:$F$15,0)</f>
        <v>1</v>
      </c>
      <c r="K23" s="1">
        <f t="shared" ref="K23:K38" si="2">INDEX($E$13:$E$15,J23)</f>
        <v>15</v>
      </c>
      <c r="L23" s="1">
        <f t="shared" ref="L23:L39" si="3">K23*I23/1000</f>
        <v>130.7987598</v>
      </c>
      <c r="M23" s="1">
        <f t="shared" ref="M23:M39" ca="1" si="4">L23+H23+RAND()*0.0000000000001</f>
        <v>144.7987598</v>
      </c>
      <c r="N23" s="1">
        <v>2</v>
      </c>
      <c r="O23" s="1">
        <f t="shared" ref="O23:O39" ca="1" si="5">SMALL($M$22:$M$39,N23)</f>
        <v>88.000000000000028</v>
      </c>
      <c r="P23">
        <f t="shared" ref="P23:P39" ca="1" si="6">MATCH(O23,$M$22:$M$39,0)</f>
        <v>16</v>
      </c>
      <c r="Q23" t="str">
        <f t="shared" ref="Q23:Q39" ca="1" si="7">INDEX($D$22:$D$39,P23)</f>
        <v>NEW-MSD</v>
      </c>
      <c r="R23" s="1">
        <f t="shared" ref="R23:R39" ca="1" si="8">INDEX($E$22:$E$39,P23)</f>
        <v>0</v>
      </c>
      <c r="S23" s="1">
        <f ca="1">S22+R23</f>
        <v>0</v>
      </c>
      <c r="T23" t="b">
        <f t="shared" ref="T23:T39" ca="1" si="9">N23=$E$4</f>
        <v>0</v>
      </c>
      <c r="U23" t="b">
        <f t="shared" ref="U23:U39" ca="1" si="10">N23&lt;$E$4</f>
        <v>1</v>
      </c>
      <c r="V23" s="1">
        <f t="shared" ref="V23:V39" ca="1" si="11">U23*R23</f>
        <v>0</v>
      </c>
      <c r="W23" s="1">
        <f t="shared" ref="W23:W39" ca="1" si="12">T23*($E$10-S22)</f>
        <v>0</v>
      </c>
      <c r="X23" s="1">
        <f t="shared" ref="X23:X39" ca="1" si="13">V23*O23+W23*O23</f>
        <v>0</v>
      </c>
    </row>
    <row r="24" spans="3:24" x14ac:dyDescent="0.25">
      <c r="D24" t="s">
        <v>15</v>
      </c>
      <c r="E24" s="8">
        <v>60</v>
      </c>
      <c r="F24" s="10">
        <v>8002</v>
      </c>
      <c r="G24" s="2" t="s">
        <v>1</v>
      </c>
      <c r="H24" s="8">
        <v>14</v>
      </c>
      <c r="I24" s="1">
        <f t="shared" si="0"/>
        <v>7584.4324342</v>
      </c>
      <c r="J24">
        <f t="shared" si="1"/>
        <v>1</v>
      </c>
      <c r="K24" s="1">
        <f t="shared" si="2"/>
        <v>15</v>
      </c>
      <c r="L24" s="1">
        <f t="shared" si="3"/>
        <v>113.76648651299999</v>
      </c>
      <c r="M24" s="1">
        <f t="shared" ca="1" si="4"/>
        <v>127.76648651300007</v>
      </c>
      <c r="N24" s="1">
        <v>3</v>
      </c>
      <c r="O24" s="1">
        <f t="shared" ca="1" si="5"/>
        <v>106.0000124170481</v>
      </c>
      <c r="P24">
        <f t="shared" ca="1" si="6"/>
        <v>17</v>
      </c>
      <c r="Q24" t="str">
        <f t="shared" ca="1" si="7"/>
        <v>NEW-GT</v>
      </c>
      <c r="R24" s="1">
        <f t="shared" ca="1" si="8"/>
        <v>100</v>
      </c>
      <c r="S24" s="1">
        <f t="shared" ref="S24:S39" ca="1" si="14">S23+R24</f>
        <v>100</v>
      </c>
      <c r="T24" t="b">
        <f t="shared" ca="1" si="9"/>
        <v>0</v>
      </c>
      <c r="U24" t="b">
        <f t="shared" ca="1" si="10"/>
        <v>1</v>
      </c>
      <c r="V24" s="1">
        <f t="shared" ca="1" si="11"/>
        <v>100</v>
      </c>
      <c r="W24" s="1">
        <f t="shared" ca="1" si="12"/>
        <v>0</v>
      </c>
      <c r="X24" s="1">
        <f t="shared" ca="1" si="13"/>
        <v>10600.001241704809</v>
      </c>
    </row>
    <row r="25" spans="3:24" x14ac:dyDescent="0.25">
      <c r="D25" t="s">
        <v>16</v>
      </c>
      <c r="E25" s="8">
        <v>65</v>
      </c>
      <c r="F25" s="10">
        <v>12069</v>
      </c>
      <c r="G25" s="2" t="s">
        <v>1</v>
      </c>
      <c r="H25" s="8">
        <v>14</v>
      </c>
      <c r="I25" s="1">
        <f t="shared" si="0"/>
        <v>11439.204579899999</v>
      </c>
      <c r="J25">
        <f t="shared" si="1"/>
        <v>1</v>
      </c>
      <c r="K25" s="1">
        <f t="shared" si="2"/>
        <v>15</v>
      </c>
      <c r="L25" s="1">
        <f t="shared" si="3"/>
        <v>171.5880686985</v>
      </c>
      <c r="M25" s="1">
        <f t="shared" ca="1" si="4"/>
        <v>185.58806869850008</v>
      </c>
      <c r="N25" s="1">
        <v>4</v>
      </c>
      <c r="O25" s="1">
        <f t="shared" ca="1" si="5"/>
        <v>127.76648651300007</v>
      </c>
      <c r="P25">
        <f t="shared" ca="1" si="6"/>
        <v>3</v>
      </c>
      <c r="Q25" t="str">
        <f t="shared" ca="1" si="7"/>
        <v>JPPC</v>
      </c>
      <c r="R25" s="1">
        <f t="shared" ca="1" si="8"/>
        <v>60</v>
      </c>
      <c r="S25" s="1">
        <f t="shared" ca="1" si="14"/>
        <v>160</v>
      </c>
      <c r="T25" t="b">
        <f t="shared" ca="1" si="9"/>
        <v>0</v>
      </c>
      <c r="U25" t="b">
        <f t="shared" ca="1" si="10"/>
        <v>1</v>
      </c>
      <c r="V25" s="1">
        <f t="shared" ca="1" si="11"/>
        <v>60</v>
      </c>
      <c r="W25" s="1">
        <f t="shared" ca="1" si="12"/>
        <v>0</v>
      </c>
      <c r="X25" s="1">
        <f t="shared" ca="1" si="13"/>
        <v>7665.9891907800047</v>
      </c>
    </row>
    <row r="26" spans="3:24" x14ac:dyDescent="0.25">
      <c r="D26" t="s">
        <v>17</v>
      </c>
      <c r="E26" s="8">
        <v>65</v>
      </c>
      <c r="F26" s="10">
        <v>12643</v>
      </c>
      <c r="G26" s="2" t="s">
        <v>1</v>
      </c>
      <c r="H26" s="8">
        <v>14</v>
      </c>
      <c r="I26" s="1">
        <f t="shared" si="0"/>
        <v>11983.2515953</v>
      </c>
      <c r="J26">
        <f t="shared" si="1"/>
        <v>1</v>
      </c>
      <c r="K26" s="1">
        <f t="shared" si="2"/>
        <v>15</v>
      </c>
      <c r="L26" s="1">
        <f t="shared" si="3"/>
        <v>179.7487739295</v>
      </c>
      <c r="M26" s="1">
        <f t="shared" ca="1" si="4"/>
        <v>193.74877392950009</v>
      </c>
      <c r="N26" s="1">
        <v>5</v>
      </c>
      <c r="O26" s="1">
        <f t="shared" ca="1" si="5"/>
        <v>135.82767094850007</v>
      </c>
      <c r="P26">
        <f t="shared" ca="1" si="6"/>
        <v>9</v>
      </c>
      <c r="Q26" t="str">
        <f t="shared" ca="1" si="7"/>
        <v>JEP</v>
      </c>
      <c r="R26" s="1">
        <f t="shared" ca="1" si="8"/>
        <v>124</v>
      </c>
      <c r="S26" s="1">
        <f t="shared" ca="1" si="14"/>
        <v>284</v>
      </c>
      <c r="T26" t="b">
        <f t="shared" ca="1" si="9"/>
        <v>0</v>
      </c>
      <c r="U26" t="b">
        <f t="shared" ca="1" si="10"/>
        <v>1</v>
      </c>
      <c r="V26" s="1">
        <f t="shared" ca="1" si="11"/>
        <v>124</v>
      </c>
      <c r="W26" s="1">
        <f t="shared" ca="1" si="12"/>
        <v>0</v>
      </c>
      <c r="X26" s="1">
        <f t="shared" ca="1" si="13"/>
        <v>16842.63119761401</v>
      </c>
    </row>
    <row r="27" spans="3:24" x14ac:dyDescent="0.25">
      <c r="D27" t="s">
        <v>18</v>
      </c>
      <c r="E27" s="8">
        <v>61.5</v>
      </c>
      <c r="F27" s="10">
        <v>13917</v>
      </c>
      <c r="G27" s="2" t="s">
        <v>1</v>
      </c>
      <c r="H27" s="8">
        <v>14</v>
      </c>
      <c r="I27" s="1">
        <f t="shared" si="0"/>
        <v>13190.7705807</v>
      </c>
      <c r="J27">
        <f t="shared" si="1"/>
        <v>1</v>
      </c>
      <c r="K27" s="1">
        <f t="shared" si="2"/>
        <v>15</v>
      </c>
      <c r="L27" s="1">
        <f t="shared" si="3"/>
        <v>197.86155871050002</v>
      </c>
      <c r="M27" s="1">
        <f t="shared" ca="1" si="4"/>
        <v>211.86155871050008</v>
      </c>
      <c r="N27" s="1">
        <v>6</v>
      </c>
      <c r="O27" s="1">
        <f t="shared" ca="1" si="5"/>
        <v>136.46744749100006</v>
      </c>
      <c r="P27">
        <f t="shared" ca="1" si="6"/>
        <v>8</v>
      </c>
      <c r="Q27" t="str">
        <f t="shared" ca="1" si="7"/>
        <v>WKPP</v>
      </c>
      <c r="R27" s="1">
        <f t="shared" ca="1" si="8"/>
        <v>65.5</v>
      </c>
      <c r="S27" s="1">
        <f t="shared" ca="1" si="14"/>
        <v>349.5</v>
      </c>
      <c r="T27" t="b">
        <f t="shared" ca="1" si="9"/>
        <v>0</v>
      </c>
      <c r="U27" t="b">
        <f t="shared" ca="1" si="10"/>
        <v>1</v>
      </c>
      <c r="V27" s="1">
        <f t="shared" ca="1" si="11"/>
        <v>65.5</v>
      </c>
      <c r="W27" s="1">
        <f t="shared" ca="1" si="12"/>
        <v>0</v>
      </c>
      <c r="X27" s="1">
        <f t="shared" ca="1" si="13"/>
        <v>8938.6178106605039</v>
      </c>
    </row>
    <row r="28" spans="3:24" x14ac:dyDescent="0.25">
      <c r="D28" t="s">
        <v>19</v>
      </c>
      <c r="E28" s="8">
        <v>57</v>
      </c>
      <c r="F28" s="10">
        <v>15500</v>
      </c>
      <c r="G28" s="2" t="s">
        <v>1</v>
      </c>
      <c r="H28" s="8">
        <v>14</v>
      </c>
      <c r="I28" s="1">
        <f t="shared" si="0"/>
        <v>14691.16505</v>
      </c>
      <c r="J28">
        <f t="shared" si="1"/>
        <v>1</v>
      </c>
      <c r="K28" s="1">
        <f t="shared" si="2"/>
        <v>15</v>
      </c>
      <c r="L28" s="1">
        <f t="shared" si="3"/>
        <v>220.36747574999998</v>
      </c>
      <c r="M28" s="1">
        <f t="shared" ca="1" si="4"/>
        <v>234.36747575000007</v>
      </c>
      <c r="N28" s="1">
        <v>7</v>
      </c>
      <c r="O28" s="1">
        <f t="shared" ca="1" si="5"/>
        <v>144.7987598</v>
      </c>
      <c r="P28">
        <f t="shared" ca="1" si="6"/>
        <v>1</v>
      </c>
      <c r="Q28" t="str">
        <f t="shared" ca="1" si="7"/>
        <v>RF1</v>
      </c>
      <c r="R28" s="1">
        <f t="shared" ca="1" si="8"/>
        <v>20</v>
      </c>
      <c r="S28" s="1">
        <f t="shared" ca="1" si="14"/>
        <v>369.5</v>
      </c>
      <c r="T28" t="b">
        <f t="shared" ca="1" si="9"/>
        <v>0</v>
      </c>
      <c r="U28" t="b">
        <f t="shared" ca="1" si="10"/>
        <v>1</v>
      </c>
      <c r="V28" s="1">
        <f t="shared" ca="1" si="11"/>
        <v>20</v>
      </c>
      <c r="W28" s="1">
        <f t="shared" ca="1" si="12"/>
        <v>0</v>
      </c>
      <c r="X28" s="1">
        <f t="shared" ca="1" si="13"/>
        <v>2895.9751959999999</v>
      </c>
    </row>
    <row r="29" spans="3:24" x14ac:dyDescent="0.25">
      <c r="D29" t="s">
        <v>20</v>
      </c>
      <c r="E29" s="8">
        <v>65.5</v>
      </c>
      <c r="F29" s="10">
        <v>8614</v>
      </c>
      <c r="G29" s="2" t="s">
        <v>1</v>
      </c>
      <c r="H29" s="8">
        <v>14</v>
      </c>
      <c r="I29" s="1">
        <f t="shared" si="0"/>
        <v>8164.4964994000002</v>
      </c>
      <c r="J29">
        <f t="shared" si="1"/>
        <v>1</v>
      </c>
      <c r="K29" s="1">
        <f t="shared" si="2"/>
        <v>15</v>
      </c>
      <c r="L29" s="1">
        <f t="shared" si="3"/>
        <v>122.467447491</v>
      </c>
      <c r="M29" s="1">
        <f t="shared" ca="1" si="4"/>
        <v>136.46744749100006</v>
      </c>
      <c r="N29" s="1">
        <v>8</v>
      </c>
      <c r="O29" s="1">
        <f t="shared" ca="1" si="5"/>
        <v>144.7987598</v>
      </c>
      <c r="P29">
        <f t="shared" ca="1" si="6"/>
        <v>1</v>
      </c>
      <c r="Q29" t="str">
        <f t="shared" ca="1" si="7"/>
        <v>RF1</v>
      </c>
      <c r="R29" s="1">
        <f t="shared" ca="1" si="8"/>
        <v>20</v>
      </c>
      <c r="S29" s="1">
        <f t="shared" ca="1" si="14"/>
        <v>389.5</v>
      </c>
      <c r="T29" t="b">
        <f t="shared" ca="1" si="9"/>
        <v>0</v>
      </c>
      <c r="U29" t="b">
        <f t="shared" ca="1" si="10"/>
        <v>1</v>
      </c>
      <c r="V29" s="1">
        <f t="shared" ca="1" si="11"/>
        <v>20</v>
      </c>
      <c r="W29" s="1">
        <f t="shared" ca="1" si="12"/>
        <v>0</v>
      </c>
      <c r="X29" s="1">
        <f t="shared" ca="1" si="13"/>
        <v>2895.9751959999999</v>
      </c>
    </row>
    <row r="30" spans="3:24" x14ac:dyDescent="0.25">
      <c r="D30" t="s">
        <v>21</v>
      </c>
      <c r="E30" s="8">
        <v>124</v>
      </c>
      <c r="F30" s="10">
        <v>8569</v>
      </c>
      <c r="G30" s="2" t="s">
        <v>1</v>
      </c>
      <c r="H30" s="8">
        <v>14</v>
      </c>
      <c r="I30" s="1">
        <f t="shared" si="0"/>
        <v>8121.8447298999999</v>
      </c>
      <c r="J30">
        <f t="shared" si="1"/>
        <v>1</v>
      </c>
      <c r="K30" s="1">
        <f t="shared" si="2"/>
        <v>15</v>
      </c>
      <c r="L30" s="1">
        <f t="shared" si="3"/>
        <v>121.8276709485</v>
      </c>
      <c r="M30" s="1">
        <f t="shared" ca="1" si="4"/>
        <v>135.82767094850007</v>
      </c>
      <c r="N30" s="1">
        <v>9</v>
      </c>
      <c r="O30" s="1">
        <f t="shared" ca="1" si="5"/>
        <v>185.58806869850008</v>
      </c>
      <c r="P30">
        <f t="shared" ca="1" si="6"/>
        <v>4</v>
      </c>
      <c r="Q30" t="str">
        <f t="shared" ca="1" si="7"/>
        <v>OH4</v>
      </c>
      <c r="R30" s="1">
        <f t="shared" ca="1" si="8"/>
        <v>65</v>
      </c>
      <c r="S30" s="1">
        <f t="shared" ca="1" si="14"/>
        <v>454.5</v>
      </c>
      <c r="T30" t="b">
        <f t="shared" ca="1" si="9"/>
        <v>0</v>
      </c>
      <c r="U30" t="b">
        <f t="shared" ca="1" si="10"/>
        <v>1</v>
      </c>
      <c r="V30" s="1">
        <f t="shared" ca="1" si="11"/>
        <v>65</v>
      </c>
      <c r="W30" s="1">
        <f t="shared" ca="1" si="12"/>
        <v>0</v>
      </c>
      <c r="X30" s="1">
        <f t="shared" ca="1" si="13"/>
        <v>12063.224465402505</v>
      </c>
    </row>
    <row r="31" spans="3:24" x14ac:dyDescent="0.25">
      <c r="D31" t="s">
        <v>22</v>
      </c>
      <c r="E31" s="8">
        <v>111</v>
      </c>
      <c r="F31" s="10">
        <v>8500</v>
      </c>
      <c r="G31" s="2" t="s">
        <v>2</v>
      </c>
      <c r="H31" s="8">
        <v>30</v>
      </c>
      <c r="I31" s="1">
        <f t="shared" si="0"/>
        <v>8056.44535</v>
      </c>
      <c r="J31">
        <f t="shared" si="1"/>
        <v>2</v>
      </c>
      <c r="K31" s="1">
        <f t="shared" si="2"/>
        <v>24</v>
      </c>
      <c r="L31" s="1">
        <f t="shared" si="3"/>
        <v>193.35468839999999</v>
      </c>
      <c r="M31" s="1">
        <f t="shared" ca="1" si="4"/>
        <v>223.35468840000004</v>
      </c>
      <c r="N31" s="1">
        <v>10</v>
      </c>
      <c r="O31" s="1">
        <f t="shared" ca="1" si="5"/>
        <v>193.74877392950009</v>
      </c>
      <c r="P31">
        <f t="shared" ca="1" si="6"/>
        <v>5</v>
      </c>
      <c r="Q31" t="str">
        <f t="shared" ca="1" si="7"/>
        <v>HB6</v>
      </c>
      <c r="R31" s="1">
        <f t="shared" ca="1" si="8"/>
        <v>65</v>
      </c>
      <c r="S31" s="1">
        <f t="shared" ca="1" si="14"/>
        <v>519.5</v>
      </c>
      <c r="T31" t="b">
        <f t="shared" ca="1" si="9"/>
        <v>0</v>
      </c>
      <c r="U31" t="b">
        <f t="shared" ca="1" si="10"/>
        <v>1</v>
      </c>
      <c r="V31" s="1">
        <f t="shared" ca="1" si="11"/>
        <v>65</v>
      </c>
      <c r="W31" s="1">
        <f t="shared" ca="1" si="12"/>
        <v>0</v>
      </c>
      <c r="X31" s="1">
        <f t="shared" ca="1" si="13"/>
        <v>12593.670305417505</v>
      </c>
    </row>
    <row r="32" spans="3:24" x14ac:dyDescent="0.25">
      <c r="D32" t="s">
        <v>23</v>
      </c>
      <c r="E32" s="8">
        <v>20</v>
      </c>
      <c r="F32" s="10">
        <v>19000</v>
      </c>
      <c r="G32" s="2" t="s">
        <v>2</v>
      </c>
      <c r="H32" s="8">
        <v>30</v>
      </c>
      <c r="I32" s="1">
        <f t="shared" si="0"/>
        <v>18008.5249</v>
      </c>
      <c r="J32">
        <f t="shared" si="1"/>
        <v>2</v>
      </c>
      <c r="K32" s="1">
        <f t="shared" si="2"/>
        <v>24</v>
      </c>
      <c r="L32" s="1">
        <f t="shared" si="3"/>
        <v>432.2045976</v>
      </c>
      <c r="M32" s="1">
        <f t="shared" ca="1" si="4"/>
        <v>462.20459760000006</v>
      </c>
      <c r="N32" s="1">
        <v>11</v>
      </c>
      <c r="O32" s="1">
        <f t="shared" ca="1" si="5"/>
        <v>211.86155871050008</v>
      </c>
      <c r="P32">
        <f t="shared" ca="1" si="6"/>
        <v>6</v>
      </c>
      <c r="Q32" t="str">
        <f t="shared" ca="1" si="7"/>
        <v>OH3</v>
      </c>
      <c r="R32" s="1">
        <f t="shared" ca="1" si="8"/>
        <v>61.5</v>
      </c>
      <c r="S32" s="1">
        <f t="shared" ca="1" si="14"/>
        <v>581</v>
      </c>
      <c r="T32" t="b">
        <f t="shared" ca="1" si="9"/>
        <v>0</v>
      </c>
      <c r="U32" t="b">
        <f t="shared" ca="1" si="10"/>
        <v>1</v>
      </c>
      <c r="V32" s="1">
        <f t="shared" ca="1" si="11"/>
        <v>61.5</v>
      </c>
      <c r="W32" s="1">
        <f t="shared" ca="1" si="12"/>
        <v>0</v>
      </c>
      <c r="X32" s="1">
        <f t="shared" ca="1" si="13"/>
        <v>13029.485860695755</v>
      </c>
    </row>
    <row r="33" spans="4:24" x14ac:dyDescent="0.25">
      <c r="D33" t="s">
        <v>24</v>
      </c>
      <c r="E33" s="8">
        <v>32</v>
      </c>
      <c r="F33" s="10">
        <v>15200</v>
      </c>
      <c r="G33" s="2" t="s">
        <v>2</v>
      </c>
      <c r="H33" s="8">
        <v>30</v>
      </c>
      <c r="I33" s="1">
        <f t="shared" si="0"/>
        <v>14406.81992</v>
      </c>
      <c r="J33">
        <f t="shared" si="1"/>
        <v>2</v>
      </c>
      <c r="K33" s="1">
        <f t="shared" si="2"/>
        <v>24</v>
      </c>
      <c r="L33" s="1">
        <f t="shared" si="3"/>
        <v>345.76367807999998</v>
      </c>
      <c r="M33" s="1">
        <f t="shared" ca="1" si="4"/>
        <v>375.76367807999998</v>
      </c>
      <c r="N33" s="1">
        <v>12</v>
      </c>
      <c r="O33" s="1">
        <f t="shared" ca="1" si="5"/>
        <v>223.35468840000004</v>
      </c>
      <c r="P33">
        <f t="shared" ca="1" si="6"/>
        <v>10</v>
      </c>
      <c r="Q33" t="str">
        <f t="shared" ca="1" si="7"/>
        <v>BOCC</v>
      </c>
      <c r="R33" s="1">
        <f t="shared" ca="1" si="8"/>
        <v>111</v>
      </c>
      <c r="S33" s="1">
        <f t="shared" ca="1" si="14"/>
        <v>692</v>
      </c>
      <c r="T33" t="b">
        <f t="shared" ca="1" si="9"/>
        <v>0</v>
      </c>
      <c r="U33" t="b">
        <f t="shared" ca="1" si="10"/>
        <v>1</v>
      </c>
      <c r="V33" s="1">
        <f t="shared" ca="1" si="11"/>
        <v>111</v>
      </c>
      <c r="W33" s="1">
        <f t="shared" ca="1" si="12"/>
        <v>0</v>
      </c>
      <c r="X33" s="1">
        <f t="shared" ca="1" si="13"/>
        <v>24792.370412400003</v>
      </c>
    </row>
    <row r="34" spans="4:24" x14ac:dyDescent="0.25">
      <c r="D34" t="s">
        <v>25</v>
      </c>
      <c r="E34" s="8">
        <v>21</v>
      </c>
      <c r="F34" s="10">
        <v>17000</v>
      </c>
      <c r="G34" s="2" t="s">
        <v>2</v>
      </c>
      <c r="H34" s="8">
        <v>30</v>
      </c>
      <c r="I34" s="1">
        <f t="shared" si="0"/>
        <v>16112.8907</v>
      </c>
      <c r="J34">
        <f t="shared" si="1"/>
        <v>2</v>
      </c>
      <c r="K34" s="1">
        <f t="shared" si="2"/>
        <v>24</v>
      </c>
      <c r="L34" s="1">
        <f t="shared" si="3"/>
        <v>386.70937679999997</v>
      </c>
      <c r="M34" s="1">
        <f t="shared" ca="1" si="4"/>
        <v>416.70937680000003</v>
      </c>
      <c r="N34" s="1">
        <v>13</v>
      </c>
      <c r="O34" s="1">
        <f t="shared" ca="1" si="5"/>
        <v>234.36747575000007</v>
      </c>
      <c r="P34">
        <f t="shared" ca="1" si="6"/>
        <v>7</v>
      </c>
      <c r="Q34" t="str">
        <f t="shared" ca="1" si="7"/>
        <v>OH2</v>
      </c>
      <c r="R34" s="1">
        <f t="shared" ca="1" si="8"/>
        <v>57</v>
      </c>
      <c r="S34" s="1">
        <f t="shared" ca="1" si="14"/>
        <v>749</v>
      </c>
      <c r="T34" t="b">
        <f t="shared" ca="1" si="9"/>
        <v>1</v>
      </c>
      <c r="U34" t="b">
        <f t="shared" ca="1" si="10"/>
        <v>0</v>
      </c>
      <c r="V34" s="1">
        <f t="shared" ca="1" si="11"/>
        <v>0</v>
      </c>
      <c r="W34" s="1">
        <f t="shared" ca="1" si="12"/>
        <v>8</v>
      </c>
      <c r="X34" s="1">
        <f t="shared" ca="1" si="13"/>
        <v>1874.9398060000005</v>
      </c>
    </row>
    <row r="35" spans="4:24" x14ac:dyDescent="0.25">
      <c r="D35" t="s">
        <v>26</v>
      </c>
      <c r="E35" s="8">
        <v>18</v>
      </c>
      <c r="F35" s="10">
        <v>20100</v>
      </c>
      <c r="G35" s="2" t="s">
        <v>2</v>
      </c>
      <c r="H35" s="8">
        <v>30</v>
      </c>
      <c r="I35" s="1">
        <f t="shared" si="0"/>
        <v>19051.12371</v>
      </c>
      <c r="J35">
        <f t="shared" si="1"/>
        <v>2</v>
      </c>
      <c r="K35" s="1">
        <f t="shared" si="2"/>
        <v>24</v>
      </c>
      <c r="L35" s="1">
        <f t="shared" si="3"/>
        <v>457.22696903999997</v>
      </c>
      <c r="M35" s="1">
        <f t="shared" ca="1" si="4"/>
        <v>487.22696903999997</v>
      </c>
      <c r="N35" s="1">
        <v>14</v>
      </c>
      <c r="O35" s="1">
        <f t="shared" ca="1" si="5"/>
        <v>375.76367807999998</v>
      </c>
      <c r="P35">
        <f t="shared" ca="1" si="6"/>
        <v>12</v>
      </c>
      <c r="Q35" t="str">
        <f t="shared" ca="1" si="7"/>
        <v>HBGT10</v>
      </c>
      <c r="R35" s="1">
        <f t="shared" ca="1" si="8"/>
        <v>32</v>
      </c>
      <c r="S35" s="1">
        <f t="shared" ca="1" si="14"/>
        <v>781</v>
      </c>
      <c r="T35" t="b">
        <f t="shared" ca="1" si="9"/>
        <v>0</v>
      </c>
      <c r="U35" t="b">
        <f t="shared" ca="1" si="10"/>
        <v>0</v>
      </c>
      <c r="V35" s="1">
        <f t="shared" ca="1" si="11"/>
        <v>0</v>
      </c>
      <c r="W35" s="1">
        <f t="shared" ca="1" si="12"/>
        <v>0</v>
      </c>
      <c r="X35" s="1">
        <f t="shared" ca="1" si="13"/>
        <v>0</v>
      </c>
    </row>
    <row r="36" spans="4:24" x14ac:dyDescent="0.25">
      <c r="D36" t="s">
        <v>27</v>
      </c>
      <c r="E36" s="8">
        <v>0</v>
      </c>
      <c r="F36" s="10">
        <v>6540.2913705608398</v>
      </c>
      <c r="G36" s="2" t="s">
        <v>4</v>
      </c>
      <c r="H36" s="8">
        <v>2.5</v>
      </c>
      <c r="I36" s="1">
        <f t="shared" si="0"/>
        <v>6199</v>
      </c>
      <c r="J36">
        <f t="shared" si="1"/>
        <v>3</v>
      </c>
      <c r="K36" s="1">
        <f t="shared" si="2"/>
        <v>10</v>
      </c>
      <c r="L36" s="1">
        <f t="shared" si="3"/>
        <v>61.99</v>
      </c>
      <c r="M36" s="1">
        <f t="shared" ca="1" si="4"/>
        <v>64.490000000000038</v>
      </c>
      <c r="N36" s="1">
        <v>15</v>
      </c>
      <c r="O36" s="1">
        <f t="shared" ca="1" si="5"/>
        <v>416.70937680000003</v>
      </c>
      <c r="P36">
        <f t="shared" ca="1" si="6"/>
        <v>13</v>
      </c>
      <c r="Q36" t="str">
        <f t="shared" ca="1" si="7"/>
        <v>HBGT5</v>
      </c>
      <c r="R36" s="1">
        <f t="shared" ca="1" si="8"/>
        <v>21</v>
      </c>
      <c r="S36" s="1">
        <f t="shared" ca="1" si="14"/>
        <v>802</v>
      </c>
      <c r="T36" t="b">
        <f t="shared" ca="1" si="9"/>
        <v>0</v>
      </c>
      <c r="U36" t="b">
        <f t="shared" ca="1" si="10"/>
        <v>0</v>
      </c>
      <c r="V36" s="1">
        <f t="shared" ca="1" si="11"/>
        <v>0</v>
      </c>
      <c r="W36" s="1">
        <f t="shared" ca="1" si="12"/>
        <v>0</v>
      </c>
      <c r="X36" s="1">
        <f t="shared" ca="1" si="13"/>
        <v>0</v>
      </c>
    </row>
    <row r="37" spans="4:24" x14ac:dyDescent="0.25">
      <c r="D37" t="s">
        <v>28</v>
      </c>
      <c r="E37" s="8">
        <v>0</v>
      </c>
      <c r="F37" s="10">
        <v>8229.4358268066699</v>
      </c>
      <c r="G37" s="2" t="s">
        <v>4</v>
      </c>
      <c r="H37" s="8">
        <v>10</v>
      </c>
      <c r="I37" s="1">
        <f t="shared" si="0"/>
        <v>7800</v>
      </c>
      <c r="J37">
        <f t="shared" si="1"/>
        <v>3</v>
      </c>
      <c r="K37" s="1">
        <f t="shared" si="2"/>
        <v>10</v>
      </c>
      <c r="L37" s="1">
        <f t="shared" si="3"/>
        <v>78</v>
      </c>
      <c r="M37" s="1">
        <f t="shared" ca="1" si="4"/>
        <v>88.000000000000028</v>
      </c>
      <c r="N37" s="1">
        <v>16</v>
      </c>
      <c r="O37" s="1">
        <f t="shared" ca="1" si="5"/>
        <v>462.20459760000006</v>
      </c>
      <c r="P37">
        <f t="shared" ca="1" si="6"/>
        <v>11</v>
      </c>
      <c r="Q37" t="str">
        <f t="shared" ca="1" si="7"/>
        <v>BOGT9</v>
      </c>
      <c r="R37" s="1">
        <f t="shared" ca="1" si="8"/>
        <v>20</v>
      </c>
      <c r="S37" s="1">
        <f t="shared" ca="1" si="14"/>
        <v>822</v>
      </c>
      <c r="T37" t="b">
        <f t="shared" ca="1" si="9"/>
        <v>0</v>
      </c>
      <c r="U37" t="b">
        <f t="shared" ca="1" si="10"/>
        <v>0</v>
      </c>
      <c r="V37" s="1">
        <f t="shared" ca="1" si="11"/>
        <v>0</v>
      </c>
      <c r="W37" s="1">
        <f t="shared" ca="1" si="12"/>
        <v>0</v>
      </c>
      <c r="X37" s="1">
        <f t="shared" ca="1" si="13"/>
        <v>0</v>
      </c>
    </row>
    <row r="38" spans="4:24" x14ac:dyDescent="0.25">
      <c r="D38" t="s">
        <v>29</v>
      </c>
      <c r="E38" s="8">
        <v>100</v>
      </c>
      <c r="F38" s="10">
        <v>11078.088</v>
      </c>
      <c r="G38" s="2" t="s">
        <v>4</v>
      </c>
      <c r="H38" s="8">
        <v>1</v>
      </c>
      <c r="I38" s="1">
        <f t="shared" si="0"/>
        <v>10500.0012417048</v>
      </c>
      <c r="J38">
        <f t="shared" si="1"/>
        <v>3</v>
      </c>
      <c r="K38" s="1">
        <f t="shared" si="2"/>
        <v>10</v>
      </c>
      <c r="L38" s="1">
        <f t="shared" si="3"/>
        <v>105.000012417048</v>
      </c>
      <c r="M38" s="1">
        <f t="shared" ca="1" si="4"/>
        <v>106.0000124170481</v>
      </c>
      <c r="N38" s="1">
        <v>17</v>
      </c>
      <c r="O38" s="1">
        <f t="shared" ca="1" si="5"/>
        <v>487.22696903999997</v>
      </c>
      <c r="P38">
        <f t="shared" ca="1" si="6"/>
        <v>14</v>
      </c>
      <c r="Q38" t="str">
        <f t="shared" ca="1" si="7"/>
        <v>BOGT7</v>
      </c>
      <c r="R38" s="1">
        <f t="shared" ca="1" si="8"/>
        <v>18</v>
      </c>
      <c r="S38" s="1">
        <f t="shared" ca="1" si="14"/>
        <v>840</v>
      </c>
      <c r="T38" t="b">
        <f t="shared" ca="1" si="9"/>
        <v>0</v>
      </c>
      <c r="U38" t="b">
        <f t="shared" ca="1" si="10"/>
        <v>0</v>
      </c>
      <c r="V38" s="1">
        <f t="shared" ca="1" si="11"/>
        <v>0</v>
      </c>
      <c r="W38" s="1">
        <f t="shared" ca="1" si="12"/>
        <v>0</v>
      </c>
      <c r="X38" s="1">
        <f t="shared" ca="1" si="13"/>
        <v>0</v>
      </c>
    </row>
    <row r="39" spans="4:24" x14ac:dyDescent="0.25">
      <c r="D39" t="s">
        <v>30</v>
      </c>
      <c r="E39" s="8">
        <v>500</v>
      </c>
      <c r="H39" s="11">
        <v>2600</v>
      </c>
      <c r="I39" s="1">
        <f t="shared" si="0"/>
        <v>0</v>
      </c>
      <c r="K39" s="1"/>
      <c r="L39" s="1">
        <f t="shared" si="3"/>
        <v>0</v>
      </c>
      <c r="M39" s="1">
        <f t="shared" ca="1" si="4"/>
        <v>2600</v>
      </c>
      <c r="N39" s="1">
        <v>18</v>
      </c>
      <c r="O39" s="1">
        <f t="shared" ca="1" si="5"/>
        <v>2600</v>
      </c>
      <c r="P39">
        <f t="shared" ca="1" si="6"/>
        <v>18</v>
      </c>
      <c r="Q39" t="str">
        <f t="shared" ca="1" si="7"/>
        <v>Unserved Energy</v>
      </c>
      <c r="R39" s="1">
        <f t="shared" ca="1" si="8"/>
        <v>500</v>
      </c>
      <c r="S39" s="1">
        <f t="shared" ca="1" si="14"/>
        <v>1340</v>
      </c>
      <c r="T39" t="b">
        <f t="shared" ca="1" si="9"/>
        <v>0</v>
      </c>
      <c r="U39" t="b">
        <f t="shared" ca="1" si="10"/>
        <v>0</v>
      </c>
      <c r="V39" s="1">
        <f t="shared" ca="1" si="11"/>
        <v>0</v>
      </c>
      <c r="W39" s="1">
        <f t="shared" ca="1" si="12"/>
        <v>0</v>
      </c>
      <c r="X39" s="1">
        <f t="shared" ca="1" si="13"/>
        <v>0</v>
      </c>
    </row>
    <row r="41" spans="4:24" x14ac:dyDescent="0.25">
      <c r="D41" t="s">
        <v>31</v>
      </c>
      <c r="E41" s="1">
        <f>SUM(E22:E38)</f>
        <v>840</v>
      </c>
      <c r="X41" s="1">
        <f ca="1">SUM(X22:X40)</f>
        <v>114192.8806826751</v>
      </c>
    </row>
    <row r="45" spans="4:24" x14ac:dyDescent="0.25">
      <c r="K45" s="2" t="s">
        <v>60</v>
      </c>
      <c r="L45" s="2" t="s">
        <v>62</v>
      </c>
      <c r="M45" t="s">
        <v>63</v>
      </c>
    </row>
    <row r="46" spans="4:24" x14ac:dyDescent="0.25">
      <c r="K46" s="2" t="s">
        <v>61</v>
      </c>
      <c r="L46" s="2" t="s">
        <v>43</v>
      </c>
      <c r="N46" t="s">
        <v>64</v>
      </c>
      <c r="O46" t="s">
        <v>3</v>
      </c>
    </row>
    <row r="47" spans="4:24" x14ac:dyDescent="0.25">
      <c r="K47">
        <v>1</v>
      </c>
      <c r="L47">
        <v>1</v>
      </c>
      <c r="M47">
        <v>0</v>
      </c>
      <c r="N47" s="1">
        <f ca="1">IFERROR(INDEX($O$22:$O$38,L47),N46)</f>
        <v>64.490000000000038</v>
      </c>
      <c r="O47">
        <f>$E$10</f>
        <v>700</v>
      </c>
    </row>
    <row r="48" spans="4:24" x14ac:dyDescent="0.25">
      <c r="K48">
        <v>2</v>
      </c>
      <c r="L48">
        <f>IF(K48=1,L47+1,L47)</f>
        <v>1</v>
      </c>
      <c r="M48">
        <f ca="1">IFERROR(INDEX($S$22:$S$38,L47),M47)</f>
        <v>0</v>
      </c>
      <c r="N48" s="1">
        <f t="shared" ref="N48:N102" ca="1" si="15">IFERROR(INDEX($O$22:$O$38,L48),N47)</f>
        <v>64.490000000000038</v>
      </c>
      <c r="O48">
        <f t="shared" ref="O48:O102" si="16">$E$10</f>
        <v>700</v>
      </c>
    </row>
    <row r="49" spans="11:15" x14ac:dyDescent="0.25">
      <c r="K49">
        <v>1</v>
      </c>
      <c r="L49">
        <f t="shared" ref="L49:L102" si="17">IF(K49=1,L48+1,L48)</f>
        <v>2</v>
      </c>
      <c r="M49">
        <f t="shared" ref="M49:M102" ca="1" si="18">IFERROR(INDEX($S$22:$S$38,L48),M48)</f>
        <v>0</v>
      </c>
      <c r="N49" s="1">
        <f t="shared" ca="1" si="15"/>
        <v>88.000000000000028</v>
      </c>
      <c r="O49">
        <f t="shared" si="16"/>
        <v>700</v>
      </c>
    </row>
    <row r="50" spans="11:15" x14ac:dyDescent="0.25">
      <c r="K50">
        <v>2</v>
      </c>
      <c r="L50">
        <f t="shared" si="17"/>
        <v>2</v>
      </c>
      <c r="M50">
        <f t="shared" ca="1" si="18"/>
        <v>0</v>
      </c>
      <c r="N50" s="1">
        <f t="shared" ca="1" si="15"/>
        <v>88.000000000000028</v>
      </c>
      <c r="O50">
        <f t="shared" si="16"/>
        <v>700</v>
      </c>
    </row>
    <row r="51" spans="11:15" x14ac:dyDescent="0.25">
      <c r="K51">
        <v>1</v>
      </c>
      <c r="L51">
        <f t="shared" si="17"/>
        <v>3</v>
      </c>
      <c r="M51">
        <f t="shared" ca="1" si="18"/>
        <v>0</v>
      </c>
      <c r="N51" s="1">
        <f t="shared" ca="1" si="15"/>
        <v>106.0000124170481</v>
      </c>
      <c r="O51">
        <f t="shared" si="16"/>
        <v>700</v>
      </c>
    </row>
    <row r="52" spans="11:15" x14ac:dyDescent="0.25">
      <c r="K52">
        <v>2</v>
      </c>
      <c r="L52">
        <f t="shared" si="17"/>
        <v>3</v>
      </c>
      <c r="M52">
        <f t="shared" ca="1" si="18"/>
        <v>100</v>
      </c>
      <c r="N52" s="1">
        <f t="shared" ca="1" si="15"/>
        <v>106.0000124170481</v>
      </c>
      <c r="O52">
        <f t="shared" si="16"/>
        <v>700</v>
      </c>
    </row>
    <row r="53" spans="11:15" x14ac:dyDescent="0.25">
      <c r="K53">
        <v>1</v>
      </c>
      <c r="L53">
        <f t="shared" si="17"/>
        <v>4</v>
      </c>
      <c r="M53">
        <f t="shared" ca="1" si="18"/>
        <v>100</v>
      </c>
      <c r="N53" s="1">
        <f t="shared" ca="1" si="15"/>
        <v>127.76648651300007</v>
      </c>
      <c r="O53">
        <f t="shared" si="16"/>
        <v>700</v>
      </c>
    </row>
    <row r="54" spans="11:15" x14ac:dyDescent="0.25">
      <c r="K54">
        <v>2</v>
      </c>
      <c r="L54">
        <f t="shared" si="17"/>
        <v>4</v>
      </c>
      <c r="M54">
        <f t="shared" ca="1" si="18"/>
        <v>160</v>
      </c>
      <c r="N54" s="1">
        <f t="shared" ca="1" si="15"/>
        <v>127.76648651300007</v>
      </c>
      <c r="O54">
        <f t="shared" si="16"/>
        <v>700</v>
      </c>
    </row>
    <row r="55" spans="11:15" x14ac:dyDescent="0.25">
      <c r="K55">
        <v>1</v>
      </c>
      <c r="L55">
        <f t="shared" si="17"/>
        <v>5</v>
      </c>
      <c r="M55">
        <f t="shared" ca="1" si="18"/>
        <v>160</v>
      </c>
      <c r="N55" s="1">
        <f t="shared" ca="1" si="15"/>
        <v>135.82767094850007</v>
      </c>
      <c r="O55">
        <f t="shared" si="16"/>
        <v>700</v>
      </c>
    </row>
    <row r="56" spans="11:15" x14ac:dyDescent="0.25">
      <c r="K56">
        <v>2</v>
      </c>
      <c r="L56">
        <f t="shared" si="17"/>
        <v>5</v>
      </c>
      <c r="M56">
        <f t="shared" ca="1" si="18"/>
        <v>284</v>
      </c>
      <c r="N56" s="1">
        <f t="shared" ca="1" si="15"/>
        <v>135.82767094850007</v>
      </c>
      <c r="O56">
        <f t="shared" si="16"/>
        <v>700</v>
      </c>
    </row>
    <row r="57" spans="11:15" x14ac:dyDescent="0.25">
      <c r="K57">
        <v>1</v>
      </c>
      <c r="L57">
        <f t="shared" si="17"/>
        <v>6</v>
      </c>
      <c r="M57">
        <f t="shared" ca="1" si="18"/>
        <v>284</v>
      </c>
      <c r="N57" s="1">
        <f t="shared" ca="1" si="15"/>
        <v>136.46744749100006</v>
      </c>
      <c r="O57">
        <f t="shared" si="16"/>
        <v>700</v>
      </c>
    </row>
    <row r="58" spans="11:15" x14ac:dyDescent="0.25">
      <c r="K58">
        <v>2</v>
      </c>
      <c r="L58">
        <f t="shared" si="17"/>
        <v>6</v>
      </c>
      <c r="M58">
        <f t="shared" ca="1" si="18"/>
        <v>349.5</v>
      </c>
      <c r="N58" s="1">
        <f t="shared" ca="1" si="15"/>
        <v>136.46744749100006</v>
      </c>
      <c r="O58">
        <f t="shared" si="16"/>
        <v>700</v>
      </c>
    </row>
    <row r="59" spans="11:15" x14ac:dyDescent="0.25">
      <c r="K59">
        <v>1</v>
      </c>
      <c r="L59">
        <f t="shared" si="17"/>
        <v>7</v>
      </c>
      <c r="M59">
        <f t="shared" ca="1" si="18"/>
        <v>349.5</v>
      </c>
      <c r="N59" s="1">
        <f t="shared" ca="1" si="15"/>
        <v>144.7987598</v>
      </c>
      <c r="O59">
        <f t="shared" si="16"/>
        <v>700</v>
      </c>
    </row>
    <row r="60" spans="11:15" x14ac:dyDescent="0.25">
      <c r="K60">
        <v>2</v>
      </c>
      <c r="L60">
        <f t="shared" si="17"/>
        <v>7</v>
      </c>
      <c r="M60">
        <f t="shared" ca="1" si="18"/>
        <v>369.5</v>
      </c>
      <c r="N60" s="1">
        <f t="shared" ca="1" si="15"/>
        <v>144.7987598</v>
      </c>
      <c r="O60">
        <f t="shared" si="16"/>
        <v>700</v>
      </c>
    </row>
    <row r="61" spans="11:15" x14ac:dyDescent="0.25">
      <c r="K61">
        <v>1</v>
      </c>
      <c r="L61">
        <f t="shared" si="17"/>
        <v>8</v>
      </c>
      <c r="M61">
        <f t="shared" ca="1" si="18"/>
        <v>369.5</v>
      </c>
      <c r="N61" s="1">
        <f t="shared" ca="1" si="15"/>
        <v>144.7987598</v>
      </c>
      <c r="O61">
        <f t="shared" si="16"/>
        <v>700</v>
      </c>
    </row>
    <row r="62" spans="11:15" x14ac:dyDescent="0.25">
      <c r="K62">
        <v>2</v>
      </c>
      <c r="L62">
        <f t="shared" si="17"/>
        <v>8</v>
      </c>
      <c r="M62">
        <f t="shared" ca="1" si="18"/>
        <v>389.5</v>
      </c>
      <c r="N62" s="1">
        <f t="shared" ca="1" si="15"/>
        <v>144.7987598</v>
      </c>
      <c r="O62">
        <f t="shared" si="16"/>
        <v>700</v>
      </c>
    </row>
    <row r="63" spans="11:15" x14ac:dyDescent="0.25">
      <c r="K63">
        <v>1</v>
      </c>
      <c r="L63">
        <f t="shared" si="17"/>
        <v>9</v>
      </c>
      <c r="M63">
        <f t="shared" ca="1" si="18"/>
        <v>389.5</v>
      </c>
      <c r="N63" s="1">
        <f t="shared" ca="1" si="15"/>
        <v>185.58806869850008</v>
      </c>
      <c r="O63">
        <f t="shared" si="16"/>
        <v>700</v>
      </c>
    </row>
    <row r="64" spans="11:15" x14ac:dyDescent="0.25">
      <c r="K64">
        <v>2</v>
      </c>
      <c r="L64">
        <f t="shared" si="17"/>
        <v>9</v>
      </c>
      <c r="M64">
        <f t="shared" ca="1" si="18"/>
        <v>454.5</v>
      </c>
      <c r="N64" s="1">
        <f t="shared" ca="1" si="15"/>
        <v>185.58806869850008</v>
      </c>
      <c r="O64">
        <f t="shared" si="16"/>
        <v>700</v>
      </c>
    </row>
    <row r="65" spans="11:15" x14ac:dyDescent="0.25">
      <c r="K65">
        <v>1</v>
      </c>
      <c r="L65">
        <f t="shared" si="17"/>
        <v>10</v>
      </c>
      <c r="M65">
        <f t="shared" ca="1" si="18"/>
        <v>454.5</v>
      </c>
      <c r="N65" s="1">
        <f t="shared" ca="1" si="15"/>
        <v>193.74877392950009</v>
      </c>
      <c r="O65">
        <f t="shared" si="16"/>
        <v>700</v>
      </c>
    </row>
    <row r="66" spans="11:15" x14ac:dyDescent="0.25">
      <c r="K66">
        <v>2</v>
      </c>
      <c r="L66">
        <f t="shared" si="17"/>
        <v>10</v>
      </c>
      <c r="M66">
        <f t="shared" ca="1" si="18"/>
        <v>519.5</v>
      </c>
      <c r="N66" s="1">
        <f t="shared" ca="1" si="15"/>
        <v>193.74877392950009</v>
      </c>
      <c r="O66">
        <f t="shared" si="16"/>
        <v>700</v>
      </c>
    </row>
    <row r="67" spans="11:15" x14ac:dyDescent="0.25">
      <c r="K67">
        <v>1</v>
      </c>
      <c r="L67">
        <f t="shared" si="17"/>
        <v>11</v>
      </c>
      <c r="M67">
        <f t="shared" ca="1" si="18"/>
        <v>519.5</v>
      </c>
      <c r="N67" s="1">
        <f t="shared" ca="1" si="15"/>
        <v>211.86155871050008</v>
      </c>
      <c r="O67">
        <f t="shared" si="16"/>
        <v>700</v>
      </c>
    </row>
    <row r="68" spans="11:15" x14ac:dyDescent="0.25">
      <c r="K68">
        <v>2</v>
      </c>
      <c r="L68">
        <f t="shared" si="17"/>
        <v>11</v>
      </c>
      <c r="M68">
        <f t="shared" ca="1" si="18"/>
        <v>581</v>
      </c>
      <c r="N68" s="1">
        <f t="shared" ca="1" si="15"/>
        <v>211.86155871050008</v>
      </c>
      <c r="O68">
        <f t="shared" si="16"/>
        <v>700</v>
      </c>
    </row>
    <row r="69" spans="11:15" x14ac:dyDescent="0.25">
      <c r="K69">
        <v>1</v>
      </c>
      <c r="L69">
        <f t="shared" si="17"/>
        <v>12</v>
      </c>
      <c r="M69">
        <f t="shared" ca="1" si="18"/>
        <v>581</v>
      </c>
      <c r="N69" s="1">
        <f t="shared" ca="1" si="15"/>
        <v>223.35468840000004</v>
      </c>
      <c r="O69">
        <f t="shared" si="16"/>
        <v>700</v>
      </c>
    </row>
    <row r="70" spans="11:15" x14ac:dyDescent="0.25">
      <c r="K70">
        <v>2</v>
      </c>
      <c r="L70">
        <f t="shared" si="17"/>
        <v>12</v>
      </c>
      <c r="M70">
        <f t="shared" ca="1" si="18"/>
        <v>692</v>
      </c>
      <c r="N70" s="1">
        <f t="shared" ca="1" si="15"/>
        <v>223.35468840000004</v>
      </c>
      <c r="O70">
        <f t="shared" si="16"/>
        <v>700</v>
      </c>
    </row>
    <row r="71" spans="11:15" x14ac:dyDescent="0.25">
      <c r="K71">
        <v>1</v>
      </c>
      <c r="L71">
        <f t="shared" si="17"/>
        <v>13</v>
      </c>
      <c r="M71">
        <f t="shared" ca="1" si="18"/>
        <v>692</v>
      </c>
      <c r="N71" s="1">
        <f t="shared" ca="1" si="15"/>
        <v>234.36747575000007</v>
      </c>
      <c r="O71">
        <f t="shared" si="16"/>
        <v>700</v>
      </c>
    </row>
    <row r="72" spans="11:15" x14ac:dyDescent="0.25">
      <c r="K72">
        <v>2</v>
      </c>
      <c r="L72">
        <f t="shared" si="17"/>
        <v>13</v>
      </c>
      <c r="M72">
        <f t="shared" ca="1" si="18"/>
        <v>749</v>
      </c>
      <c r="N72" s="1">
        <f t="shared" ca="1" si="15"/>
        <v>234.36747575000007</v>
      </c>
      <c r="O72">
        <f t="shared" si="16"/>
        <v>700</v>
      </c>
    </row>
    <row r="73" spans="11:15" x14ac:dyDescent="0.25">
      <c r="K73">
        <v>1</v>
      </c>
      <c r="L73">
        <f t="shared" si="17"/>
        <v>14</v>
      </c>
      <c r="M73">
        <f t="shared" ca="1" si="18"/>
        <v>749</v>
      </c>
      <c r="N73" s="1">
        <f t="shared" ca="1" si="15"/>
        <v>375.76367807999998</v>
      </c>
      <c r="O73">
        <f t="shared" si="16"/>
        <v>700</v>
      </c>
    </row>
    <row r="74" spans="11:15" x14ac:dyDescent="0.25">
      <c r="K74">
        <v>2</v>
      </c>
      <c r="L74">
        <f t="shared" si="17"/>
        <v>14</v>
      </c>
      <c r="M74">
        <f t="shared" ca="1" si="18"/>
        <v>781</v>
      </c>
      <c r="N74" s="1">
        <f t="shared" ca="1" si="15"/>
        <v>375.76367807999998</v>
      </c>
      <c r="O74">
        <f t="shared" si="16"/>
        <v>700</v>
      </c>
    </row>
    <row r="75" spans="11:15" x14ac:dyDescent="0.25">
      <c r="K75">
        <v>1</v>
      </c>
      <c r="L75">
        <f t="shared" si="17"/>
        <v>15</v>
      </c>
      <c r="M75">
        <f t="shared" ca="1" si="18"/>
        <v>781</v>
      </c>
      <c r="N75" s="1">
        <f t="shared" ca="1" si="15"/>
        <v>416.70937680000003</v>
      </c>
      <c r="O75">
        <f t="shared" si="16"/>
        <v>700</v>
      </c>
    </row>
    <row r="76" spans="11:15" x14ac:dyDescent="0.25">
      <c r="K76">
        <v>2</v>
      </c>
      <c r="L76">
        <f t="shared" si="17"/>
        <v>15</v>
      </c>
      <c r="M76">
        <f t="shared" ca="1" si="18"/>
        <v>802</v>
      </c>
      <c r="N76" s="1">
        <f t="shared" ca="1" si="15"/>
        <v>416.70937680000003</v>
      </c>
      <c r="O76">
        <f t="shared" si="16"/>
        <v>700</v>
      </c>
    </row>
    <row r="77" spans="11:15" x14ac:dyDescent="0.25">
      <c r="K77">
        <v>1</v>
      </c>
      <c r="L77">
        <f t="shared" si="17"/>
        <v>16</v>
      </c>
      <c r="M77">
        <f t="shared" ca="1" si="18"/>
        <v>802</v>
      </c>
      <c r="N77" s="1">
        <f t="shared" ca="1" si="15"/>
        <v>462.20459760000006</v>
      </c>
      <c r="O77">
        <f t="shared" si="16"/>
        <v>700</v>
      </c>
    </row>
    <row r="78" spans="11:15" x14ac:dyDescent="0.25">
      <c r="K78">
        <v>2</v>
      </c>
      <c r="L78">
        <f t="shared" si="17"/>
        <v>16</v>
      </c>
      <c r="M78">
        <f t="shared" ca="1" si="18"/>
        <v>822</v>
      </c>
      <c r="N78" s="1">
        <f t="shared" ca="1" si="15"/>
        <v>462.20459760000006</v>
      </c>
      <c r="O78">
        <f t="shared" si="16"/>
        <v>700</v>
      </c>
    </row>
    <row r="79" spans="11:15" x14ac:dyDescent="0.25">
      <c r="K79">
        <v>1</v>
      </c>
      <c r="L79">
        <f t="shared" si="17"/>
        <v>17</v>
      </c>
      <c r="M79">
        <f t="shared" ca="1" si="18"/>
        <v>822</v>
      </c>
      <c r="N79" s="1">
        <f t="shared" ca="1" si="15"/>
        <v>487.22696903999997</v>
      </c>
      <c r="O79">
        <f t="shared" si="16"/>
        <v>700</v>
      </c>
    </row>
    <row r="80" spans="11:15" x14ac:dyDescent="0.25">
      <c r="K80">
        <v>2</v>
      </c>
      <c r="L80">
        <f t="shared" si="17"/>
        <v>17</v>
      </c>
      <c r="M80">
        <f t="shared" ca="1" si="18"/>
        <v>840</v>
      </c>
      <c r="N80" s="1">
        <f t="shared" ca="1" si="15"/>
        <v>487.22696903999997</v>
      </c>
      <c r="O80">
        <f t="shared" si="16"/>
        <v>700</v>
      </c>
    </row>
    <row r="81" spans="11:15" x14ac:dyDescent="0.25">
      <c r="K81">
        <v>1</v>
      </c>
      <c r="L81">
        <f t="shared" si="17"/>
        <v>18</v>
      </c>
      <c r="M81">
        <f t="shared" ca="1" si="18"/>
        <v>840</v>
      </c>
      <c r="N81" s="1">
        <f t="shared" ca="1" si="15"/>
        <v>487.22696903999997</v>
      </c>
      <c r="O81">
        <f t="shared" si="16"/>
        <v>700</v>
      </c>
    </row>
    <row r="82" spans="11:15" x14ac:dyDescent="0.25">
      <c r="K82">
        <v>2</v>
      </c>
      <c r="L82">
        <f t="shared" si="17"/>
        <v>18</v>
      </c>
      <c r="M82">
        <f t="shared" ca="1" si="18"/>
        <v>840</v>
      </c>
      <c r="N82" s="1">
        <f t="shared" ca="1" si="15"/>
        <v>487.22696903999997</v>
      </c>
      <c r="O82">
        <f t="shared" si="16"/>
        <v>700</v>
      </c>
    </row>
    <row r="83" spans="11:15" x14ac:dyDescent="0.25">
      <c r="K83">
        <v>1</v>
      </c>
      <c r="L83">
        <f t="shared" si="17"/>
        <v>19</v>
      </c>
      <c r="M83">
        <f t="shared" ca="1" si="18"/>
        <v>840</v>
      </c>
      <c r="N83" s="1">
        <f t="shared" ca="1" si="15"/>
        <v>487.22696903999997</v>
      </c>
      <c r="O83">
        <f t="shared" si="16"/>
        <v>700</v>
      </c>
    </row>
    <row r="84" spans="11:15" x14ac:dyDescent="0.25">
      <c r="K84">
        <v>2</v>
      </c>
      <c r="L84">
        <f t="shared" si="17"/>
        <v>19</v>
      </c>
      <c r="M84">
        <f t="shared" ca="1" si="18"/>
        <v>840</v>
      </c>
      <c r="N84" s="1">
        <f t="shared" ca="1" si="15"/>
        <v>487.22696903999997</v>
      </c>
      <c r="O84">
        <f t="shared" si="16"/>
        <v>700</v>
      </c>
    </row>
    <row r="85" spans="11:15" x14ac:dyDescent="0.25">
      <c r="K85">
        <v>1</v>
      </c>
      <c r="L85">
        <f t="shared" si="17"/>
        <v>20</v>
      </c>
      <c r="M85">
        <f t="shared" ca="1" si="18"/>
        <v>840</v>
      </c>
      <c r="N85" s="1">
        <f t="shared" ca="1" si="15"/>
        <v>487.22696903999997</v>
      </c>
      <c r="O85">
        <f t="shared" si="16"/>
        <v>700</v>
      </c>
    </row>
    <row r="86" spans="11:15" x14ac:dyDescent="0.25">
      <c r="K86">
        <v>2</v>
      </c>
      <c r="L86">
        <f t="shared" si="17"/>
        <v>20</v>
      </c>
      <c r="M86">
        <f t="shared" ca="1" si="18"/>
        <v>840</v>
      </c>
      <c r="N86" s="1">
        <f t="shared" ca="1" si="15"/>
        <v>487.22696903999997</v>
      </c>
      <c r="O86">
        <f t="shared" si="16"/>
        <v>700</v>
      </c>
    </row>
    <row r="87" spans="11:15" x14ac:dyDescent="0.25">
      <c r="K87">
        <v>1</v>
      </c>
      <c r="L87">
        <f t="shared" si="17"/>
        <v>21</v>
      </c>
      <c r="M87">
        <f t="shared" ca="1" si="18"/>
        <v>840</v>
      </c>
      <c r="N87" s="1">
        <f t="shared" ca="1" si="15"/>
        <v>487.22696903999997</v>
      </c>
      <c r="O87">
        <f t="shared" si="16"/>
        <v>700</v>
      </c>
    </row>
    <row r="88" spans="11:15" x14ac:dyDescent="0.25">
      <c r="K88">
        <v>2</v>
      </c>
      <c r="L88">
        <f t="shared" si="17"/>
        <v>21</v>
      </c>
      <c r="M88">
        <f t="shared" ca="1" si="18"/>
        <v>840</v>
      </c>
      <c r="N88" s="1">
        <f t="shared" ca="1" si="15"/>
        <v>487.22696903999997</v>
      </c>
      <c r="O88">
        <f t="shared" si="16"/>
        <v>700</v>
      </c>
    </row>
    <row r="89" spans="11:15" x14ac:dyDescent="0.25">
      <c r="K89">
        <v>1</v>
      </c>
      <c r="L89">
        <f t="shared" si="17"/>
        <v>22</v>
      </c>
      <c r="M89">
        <f t="shared" ca="1" si="18"/>
        <v>840</v>
      </c>
      <c r="N89" s="1">
        <f t="shared" ca="1" si="15"/>
        <v>487.22696903999997</v>
      </c>
      <c r="O89">
        <f t="shared" si="16"/>
        <v>700</v>
      </c>
    </row>
    <row r="90" spans="11:15" x14ac:dyDescent="0.25">
      <c r="K90">
        <v>2</v>
      </c>
      <c r="L90">
        <f t="shared" si="17"/>
        <v>22</v>
      </c>
      <c r="M90">
        <f t="shared" ca="1" si="18"/>
        <v>840</v>
      </c>
      <c r="N90" s="1">
        <f t="shared" ca="1" si="15"/>
        <v>487.22696903999997</v>
      </c>
      <c r="O90">
        <f t="shared" si="16"/>
        <v>700</v>
      </c>
    </row>
    <row r="91" spans="11:15" x14ac:dyDescent="0.25">
      <c r="K91">
        <v>1</v>
      </c>
      <c r="L91">
        <f t="shared" si="17"/>
        <v>23</v>
      </c>
      <c r="M91">
        <f t="shared" ca="1" si="18"/>
        <v>840</v>
      </c>
      <c r="N91" s="1">
        <f t="shared" ca="1" si="15"/>
        <v>487.22696903999997</v>
      </c>
      <c r="O91">
        <f t="shared" si="16"/>
        <v>700</v>
      </c>
    </row>
    <row r="92" spans="11:15" x14ac:dyDescent="0.25">
      <c r="K92">
        <v>2</v>
      </c>
      <c r="L92">
        <f t="shared" si="17"/>
        <v>23</v>
      </c>
      <c r="M92">
        <f t="shared" ca="1" si="18"/>
        <v>840</v>
      </c>
      <c r="N92" s="1">
        <f t="shared" ca="1" si="15"/>
        <v>487.22696903999997</v>
      </c>
      <c r="O92">
        <f t="shared" si="16"/>
        <v>700</v>
      </c>
    </row>
    <row r="93" spans="11:15" x14ac:dyDescent="0.25">
      <c r="K93">
        <v>1</v>
      </c>
      <c r="L93">
        <f t="shared" si="17"/>
        <v>24</v>
      </c>
      <c r="M93">
        <f t="shared" ca="1" si="18"/>
        <v>840</v>
      </c>
      <c r="N93" s="1">
        <f t="shared" ca="1" si="15"/>
        <v>487.22696903999997</v>
      </c>
      <c r="O93">
        <f t="shared" si="16"/>
        <v>700</v>
      </c>
    </row>
    <row r="94" spans="11:15" x14ac:dyDescent="0.25">
      <c r="K94">
        <v>2</v>
      </c>
      <c r="L94">
        <f t="shared" si="17"/>
        <v>24</v>
      </c>
      <c r="M94">
        <f t="shared" ca="1" si="18"/>
        <v>840</v>
      </c>
      <c r="N94" s="1">
        <f t="shared" ca="1" si="15"/>
        <v>487.22696903999997</v>
      </c>
      <c r="O94">
        <f t="shared" si="16"/>
        <v>700</v>
      </c>
    </row>
    <row r="95" spans="11:15" x14ac:dyDescent="0.25">
      <c r="K95">
        <v>1</v>
      </c>
      <c r="L95">
        <f t="shared" si="17"/>
        <v>25</v>
      </c>
      <c r="M95">
        <f t="shared" ca="1" si="18"/>
        <v>840</v>
      </c>
      <c r="N95" s="1">
        <f t="shared" ca="1" si="15"/>
        <v>487.22696903999997</v>
      </c>
      <c r="O95">
        <f t="shared" si="16"/>
        <v>700</v>
      </c>
    </row>
    <row r="96" spans="11:15" x14ac:dyDescent="0.25">
      <c r="K96">
        <v>2</v>
      </c>
      <c r="L96">
        <f t="shared" si="17"/>
        <v>25</v>
      </c>
      <c r="M96">
        <f t="shared" ca="1" si="18"/>
        <v>840</v>
      </c>
      <c r="N96" s="1">
        <f t="shared" ca="1" si="15"/>
        <v>487.22696903999997</v>
      </c>
      <c r="O96">
        <f t="shared" si="16"/>
        <v>700</v>
      </c>
    </row>
    <row r="97" spans="11:15" x14ac:dyDescent="0.25">
      <c r="K97">
        <v>1</v>
      </c>
      <c r="L97">
        <f t="shared" si="17"/>
        <v>26</v>
      </c>
      <c r="M97">
        <f t="shared" ca="1" si="18"/>
        <v>840</v>
      </c>
      <c r="N97" s="1">
        <f t="shared" ca="1" si="15"/>
        <v>487.22696903999997</v>
      </c>
      <c r="O97">
        <f t="shared" si="16"/>
        <v>700</v>
      </c>
    </row>
    <row r="98" spans="11:15" x14ac:dyDescent="0.25">
      <c r="K98">
        <v>2</v>
      </c>
      <c r="L98">
        <f t="shared" si="17"/>
        <v>26</v>
      </c>
      <c r="M98">
        <f t="shared" ca="1" si="18"/>
        <v>840</v>
      </c>
      <c r="N98" s="1">
        <f t="shared" ca="1" si="15"/>
        <v>487.22696903999997</v>
      </c>
      <c r="O98">
        <f t="shared" si="16"/>
        <v>700</v>
      </c>
    </row>
    <row r="99" spans="11:15" x14ac:dyDescent="0.25">
      <c r="K99">
        <v>1</v>
      </c>
      <c r="L99">
        <f t="shared" si="17"/>
        <v>27</v>
      </c>
      <c r="M99">
        <f t="shared" ca="1" si="18"/>
        <v>840</v>
      </c>
      <c r="N99" s="1">
        <f t="shared" ca="1" si="15"/>
        <v>487.22696903999997</v>
      </c>
      <c r="O99">
        <f t="shared" si="16"/>
        <v>700</v>
      </c>
    </row>
    <row r="100" spans="11:15" x14ac:dyDescent="0.25">
      <c r="K100">
        <v>2</v>
      </c>
      <c r="L100">
        <f t="shared" si="17"/>
        <v>27</v>
      </c>
      <c r="M100">
        <f t="shared" ca="1" si="18"/>
        <v>840</v>
      </c>
      <c r="N100" s="1">
        <f t="shared" ca="1" si="15"/>
        <v>487.22696903999997</v>
      </c>
      <c r="O100">
        <f t="shared" si="16"/>
        <v>700</v>
      </c>
    </row>
    <row r="101" spans="11:15" x14ac:dyDescent="0.25">
      <c r="K101">
        <v>1</v>
      </c>
      <c r="L101">
        <f t="shared" si="17"/>
        <v>28</v>
      </c>
      <c r="M101">
        <f t="shared" ca="1" si="18"/>
        <v>840</v>
      </c>
      <c r="N101" s="1">
        <f t="shared" ca="1" si="15"/>
        <v>487.22696903999997</v>
      </c>
      <c r="O101">
        <f t="shared" si="16"/>
        <v>700</v>
      </c>
    </row>
    <row r="102" spans="11:15" x14ac:dyDescent="0.25">
      <c r="K102">
        <v>2</v>
      </c>
      <c r="L102">
        <f t="shared" si="17"/>
        <v>28</v>
      </c>
      <c r="M102">
        <f t="shared" ca="1" si="18"/>
        <v>840</v>
      </c>
      <c r="N102" s="1">
        <f t="shared" ca="1" si="15"/>
        <v>487.22696903999997</v>
      </c>
      <c r="O102">
        <f t="shared" si="16"/>
        <v>700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Exercise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Usain Bolt</dc:creator>
  <cp:lastModifiedBy>Usain Bolt</cp:lastModifiedBy>
  <dcterms:created xsi:type="dcterms:W3CDTF">2013-12-28T15:00:40Z</dcterms:created>
  <dcterms:modified xsi:type="dcterms:W3CDTF">2013-12-28T23:01:44Z</dcterms:modified>
</cp:coreProperties>
</file>